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995" windowHeight="8010" tabRatio="925" activeTab="5"/>
  </bookViews>
  <sheets>
    <sheet name="TOC" sheetId="1" r:id="rId1"/>
    <sheet name="Closed Cases" sheetId="2" r:id="rId2"/>
    <sheet name="Major ComplaintCategories-All" sheetId="3" r:id="rId3"/>
    <sheet name="Major ComplaintCategories-NF" sheetId="4" r:id="rId4"/>
    <sheet name="Major ComplaintCategories-BC-OT" sheetId="5" r:id="rId5"/>
    <sheet name="Minor ComplaintCodes-All" sheetId="6" r:id="rId6"/>
    <sheet name="Minor ComplaintCodes-NF" sheetId="7" r:id="rId7"/>
    <sheet name="Minor ComplaintCodes-BC-OT" sheetId="8" r:id="rId8"/>
    <sheet name="Dispositions-ALL" sheetId="9" r:id="rId9"/>
    <sheet name="Dispositions-NF" sheetId="10" r:id="rId10"/>
    <sheet name="Dispositions-BC" sheetId="11" r:id="rId11"/>
    <sheet name="Dispositions-OT" sheetId="12" r:id="rId12"/>
  </sheets>
  <definedNames>
    <definedName name="_xlnm.Print_Area" localSheetId="1">'Closed Cases'!$A$1:$K$56</definedName>
    <definedName name="_xlnm.Print_Area" localSheetId="8">'Dispositions-ALL'!$A$1:$K$24</definedName>
    <definedName name="_xlnm.Print_Area" localSheetId="10">'Dispositions-BC'!$A$1:$K$24</definedName>
    <definedName name="_xlnm.Print_Area" localSheetId="9">'Dispositions-NF'!$A$1:$K$24</definedName>
    <definedName name="_xlnm.Print_Area" localSheetId="11">'Dispositions-OT'!$A$1:$K$24</definedName>
    <definedName name="_xlnm.Print_Area" localSheetId="2">'Major ComplaintCategories-All'!$A$1:$K$28</definedName>
    <definedName name="_xlnm.Print_Area" localSheetId="4">'Major ComplaintCategories-BC-OT'!$A$1:$K$29</definedName>
    <definedName name="_xlnm.Print_Area" localSheetId="3">'Major ComplaintCategories-NF'!$A$1:$K$27</definedName>
    <definedName name="_xlnm.Print_Area" localSheetId="5">'Minor ComplaintCodes-All'!$A$3:$K$161</definedName>
    <definedName name="_xlnm.Print_Area" localSheetId="7">'Minor ComplaintCodes-BC-OT'!$A$1:$K$162</definedName>
    <definedName name="_xlnm.Print_Area" localSheetId="6">'Minor ComplaintCodes-NF'!$A$1:$K$155</definedName>
    <definedName name="_xlnm.Print_Titles" localSheetId="5">'Minor ComplaintCodes-All'!$6:$8</definedName>
    <definedName name="_xlnm.Print_Titles" localSheetId="7">'Minor ComplaintCodes-BC-OT'!$6:$8</definedName>
    <definedName name="_xlnm.Print_Titles" localSheetId="6">'Minor ComplaintCodes-NF'!$6:$8</definedName>
  </definedNames>
  <calcPr fullCalcOnLoad="1"/>
</workbook>
</file>

<file path=xl/sharedStrings.xml><?xml version="1.0" encoding="utf-8"?>
<sst xmlns="http://schemas.openxmlformats.org/spreadsheetml/2006/main" count="727" uniqueCount="231">
  <si>
    <t>A. Abuse, Gross Neglect, Exploitation</t>
  </si>
  <si>
    <t>C. Admission, Transfer, Discharge, Eviction</t>
  </si>
  <si>
    <t>D. Autonomy, Choice, Preference, Exercise of Rights, Privacy</t>
  </si>
  <si>
    <t>8. Access to own records</t>
  </si>
  <si>
    <t>9. Access by or to ombudsman/visitors</t>
  </si>
  <si>
    <t>10. Access to facility survey/staffing reports/license</t>
  </si>
  <si>
    <t>11. Information regarding advance directive</t>
  </si>
  <si>
    <t>14. Information communicated in understandable language</t>
  </si>
  <si>
    <t>16. Admission contract and/or procedure</t>
  </si>
  <si>
    <t>17. Appeal Process - absent, not followed</t>
  </si>
  <si>
    <t>18. Bed hold - written notice, refusal to admit</t>
  </si>
  <si>
    <t>22. Room assignment/room change/interfaculty transfer</t>
  </si>
  <si>
    <t>26. Dignity, respect - staff attitudes</t>
  </si>
  <si>
    <t>27. Exercise preference/choice and/or civil/religious rights, individual’s right to smoke</t>
  </si>
  <si>
    <t>28. Exercise right to refuse care/treatment</t>
  </si>
  <si>
    <t>29. Language barrier in daily routine</t>
  </si>
  <si>
    <t>E. Financial, Property (Except for Financial Exploitation)</t>
  </si>
  <si>
    <t>37. Personal funds - mismanages, access denied, deposits or other money not returned</t>
  </si>
  <si>
    <t>38. Personal property lost, stolen, used by others, destroyed</t>
  </si>
  <si>
    <t>F. Care</t>
  </si>
  <si>
    <t>41. Failure to respond to requests for assistance</t>
  </si>
  <si>
    <t>44. Medications - administration, organization</t>
  </si>
  <si>
    <t>45. Personal hygiene (includes nail care &amp; oral hygiene) and adequacy of dressing &amp; grooming</t>
  </si>
  <si>
    <t>48. Symptoms unattended, including pain, pain not managed, no notice to others of changes in condition</t>
  </si>
  <si>
    <t>49. Toileting</t>
  </si>
  <si>
    <t>51. Wandering, failure to accommodate/monitor exit seeking behavior</t>
  </si>
  <si>
    <t>H. Restraints - Chemical and Physical</t>
  </si>
  <si>
    <t>61. Physical restraint - assessment, use, monitoring</t>
  </si>
  <si>
    <t>I. Activities and Social Services</t>
  </si>
  <si>
    <t>64. Activities - choice and appropriateness</t>
  </si>
  <si>
    <t>J. Dietary</t>
  </si>
  <si>
    <t>70. Fluid availability/hydration</t>
  </si>
  <si>
    <t>71. Food service - quantity, quality, variation, choice, condiments, utensils, menu</t>
  </si>
  <si>
    <t>72. Snacks, time span between meals, late/missed meals</t>
  </si>
  <si>
    <t>73. Temperature</t>
  </si>
  <si>
    <t>74. Therapeutic diet</t>
  </si>
  <si>
    <t>75. Weight loss due to inadequate nutrition</t>
  </si>
  <si>
    <t>K. Environment</t>
  </si>
  <si>
    <t>78. Cleanliness, pests, general housekeeping</t>
  </si>
  <si>
    <t>80. Furnishings, storage for residents</t>
  </si>
  <si>
    <t>83. Odors</t>
  </si>
  <si>
    <t>84. Space for activities, dining</t>
  </si>
  <si>
    <t>85. Supplies and linens</t>
  </si>
  <si>
    <t>86. Americans with Disabilities Act (ADA) accessibility</t>
  </si>
  <si>
    <t>90. Inappropriate or illegal policies, practices, record-keeping</t>
  </si>
  <si>
    <t>92. Operator inadequately trained</t>
  </si>
  <si>
    <t>94. Resident or family council/committee interfered with, not supported</t>
  </si>
  <si>
    <t>M. Staffing</t>
  </si>
  <si>
    <t>97. Shortage of staff</t>
  </si>
  <si>
    <t>N. Certification/Licensing Agency</t>
  </si>
  <si>
    <t>105. Decertification/closure</t>
  </si>
  <si>
    <t>106. Sanction, including Intermediate</t>
  </si>
  <si>
    <t>107. Survey process</t>
  </si>
  <si>
    <t>O. State Medicaid Agency</t>
  </si>
  <si>
    <t>112. Denial of eligibility</t>
  </si>
  <si>
    <t>114. Personal Needs Allowance</t>
  </si>
  <si>
    <t>P. System/Others</t>
  </si>
  <si>
    <t>119. Facilities operating without a license</t>
  </si>
  <si>
    <t>123. Medicare</t>
  </si>
  <si>
    <t>125. Problems with resident's physician/assistant</t>
  </si>
  <si>
    <t>6. Resident-to-resident physical or sexual abuse</t>
  </si>
  <si>
    <t>12. Information regarding medical condition, treatment and any changes</t>
  </si>
  <si>
    <t>13. Information regarding rights, benefits, services, the resident’s right to complain</t>
  </si>
  <si>
    <t>19. Discharge/eviction - planning, notice, procedure, implementation, inc. abandonment</t>
  </si>
  <si>
    <t>20. Discrimination in admission due to condition, disability</t>
  </si>
  <si>
    <t>21. Discrimination in admission due to Medicaid status</t>
  </si>
  <si>
    <t>24. Choose personal physician, pharmacy/hospice/other health care provider</t>
  </si>
  <si>
    <t>30. Participate in care planning by resident and/or designated surrogate</t>
  </si>
  <si>
    <t>31. Privacy - telephone, visitors, couples, mail</t>
  </si>
  <si>
    <t>32. Privacy in treatment, confidentiality</t>
  </si>
  <si>
    <t>33. Response to complaints</t>
  </si>
  <si>
    <t>34. Reprisal, retaliation</t>
  </si>
  <si>
    <t>40. Accident or injury of unknown origin, falls, improper handling</t>
  </si>
  <si>
    <t>43. Contracture</t>
  </si>
  <si>
    <t>46. Physician services, including podiatrist</t>
  </si>
  <si>
    <t>47. Pressure sores, not turned</t>
  </si>
  <si>
    <t>53. Assistive devices or equipment</t>
  </si>
  <si>
    <t>54. Bowel and bladder training</t>
  </si>
  <si>
    <t>55. Dental services</t>
  </si>
  <si>
    <t>57. Range of motion/ambulation</t>
  </si>
  <si>
    <t>65. Community interaction, transportation</t>
  </si>
  <si>
    <t>69. Assistance in eating or assistive devices</t>
  </si>
  <si>
    <t>81. Infection control</t>
  </si>
  <si>
    <t>87. Abuse investigation/reporting, including failure to report</t>
  </si>
  <si>
    <t>88. Administrator(s) unresponsive, unavailable</t>
  </si>
  <si>
    <t>91. Insufficient funds to operate</t>
  </si>
  <si>
    <t>98. Staff training</t>
  </si>
  <si>
    <t>99. Staff turn-over, over-use of nursing pools</t>
  </si>
  <si>
    <t>100. Staff unresponsive, unavailable</t>
  </si>
  <si>
    <t>101. Supervision</t>
  </si>
  <si>
    <t>102. Eating Assistants</t>
  </si>
  <si>
    <t>104. Complaint, response to</t>
  </si>
  <si>
    <t>108. Survey process - Ombudsman participation</t>
  </si>
  <si>
    <t>109. Transfer or eviction hearing</t>
  </si>
  <si>
    <t>111. Access to information, application</t>
  </si>
  <si>
    <t>113. Non-covered services</t>
  </si>
  <si>
    <t>120. Family conflict; interference</t>
  </si>
  <si>
    <t>121. Financial exploitation or neglect by family or other not affiliated with facility</t>
  </si>
  <si>
    <t>124. Mental health, developmental disabilities, including PASRR</t>
  </si>
  <si>
    <t>126. Protective Service Agency</t>
  </si>
  <si>
    <t xml:space="preserve"> </t>
  </si>
  <si>
    <t>2. Abuse, sexual</t>
  </si>
  <si>
    <t>Total A. Abuse, Gross Neglect, Exploitation</t>
  </si>
  <si>
    <t>B. Access to Information by Resident or Resident’s Representative</t>
  </si>
  <si>
    <t>Total B. Access to Information by Resident or Resident’s Representative</t>
  </si>
  <si>
    <t>Total D. Autonomy, Choice, Preference, Exercise of Rights, Privacy</t>
  </si>
  <si>
    <t>Total F. Care</t>
  </si>
  <si>
    <t>G. Rehabilitation or Maintenance of Function</t>
  </si>
  <si>
    <t>Total Complaints</t>
  </si>
  <si>
    <t>Total Board and Care Complaints</t>
  </si>
  <si>
    <t>Nursing Facilities</t>
  </si>
  <si>
    <t>Total C. Admission, Transfer, Discharge, Eviction</t>
  </si>
  <si>
    <t xml:space="preserve">56. Mental health, psychosocial services </t>
  </si>
  <si>
    <t>58. Therapies - physical, occupational, speech</t>
  </si>
  <si>
    <t>59. Vision and hearing</t>
  </si>
  <si>
    <t>62. Psychoactive drugs -  assessment, use, evaluation</t>
  </si>
  <si>
    <t>66. Resident conflict, including roommates</t>
  </si>
  <si>
    <t>77. Air/environment: temperature and quality (heating, cooling, ventilation, water, noise</t>
  </si>
  <si>
    <t>79. Equipment/building - disrepair, hazard, poor lighting, fire safety, not secure</t>
  </si>
  <si>
    <t>82. Laundry - lost, condition</t>
  </si>
  <si>
    <t>115. Services</t>
  </si>
  <si>
    <t>117. Abuse/neglect/abandonment by family member/friend/guardian or, while on visit out of facility, any other person</t>
  </si>
  <si>
    <t>118. Bed shortage - placement</t>
  </si>
  <si>
    <t>122. Legal - guardianship, conservatorship, power of attorney, wills</t>
  </si>
  <si>
    <t xml:space="preserve">127. SSA, SSI, VA, Other Benefits/Agencies </t>
  </si>
  <si>
    <t xml:space="preserve">128. Request for less restrictive placement </t>
  </si>
  <si>
    <t>Total G. Rehabilitation or Maintenance of Function</t>
  </si>
  <si>
    <t>Total H. Restraints - Chemical and Physical</t>
  </si>
  <si>
    <t>Total I. Activities and Social Services</t>
  </si>
  <si>
    <t>Total J. Dietary</t>
  </si>
  <si>
    <t>Total K. Environment</t>
  </si>
  <si>
    <t>Total M. Staffing</t>
  </si>
  <si>
    <t>Total N. Certification/Licensing Agency</t>
  </si>
  <si>
    <t>Total O. State Medicaid Agency</t>
  </si>
  <si>
    <t>Total P. System/Others</t>
  </si>
  <si>
    <t>Requires government policy or regulatory change or legislative action to resolve</t>
  </si>
  <si>
    <t>Not resolved to the satisfaction of resident or complainant</t>
  </si>
  <si>
    <t>Withdrawn by resident or complainant</t>
  </si>
  <si>
    <t>No action needed or appropriate</t>
  </si>
  <si>
    <t>Partially resolved  but some problem remained</t>
  </si>
  <si>
    <t>Resolved to satisfaction of resident or complainant</t>
  </si>
  <si>
    <t>All Facilities/Settings</t>
  </si>
  <si>
    <t>Referred to other agency for resolution - Report of final disposition not obtained</t>
  </si>
  <si>
    <t>Referred to other agency for resolution - Other agency failed to act on complaint</t>
  </si>
  <si>
    <t>Referred to other agency for resolution - Agency did not substantiate complaint</t>
  </si>
  <si>
    <t>Total Complaints Closed</t>
  </si>
  <si>
    <t>Other Settings</t>
  </si>
  <si>
    <t>Disposition Value</t>
  </si>
  <si>
    <t>129 Home Care</t>
  </si>
  <si>
    <t>130 Hospital or hospice</t>
  </si>
  <si>
    <t>131 Public or other congregate housing not providing personal care</t>
  </si>
  <si>
    <t>132 Services from outside provider</t>
  </si>
  <si>
    <t>Total Other Setting Complaints</t>
  </si>
  <si>
    <t xml:space="preserve">Total Nursing Facility Complaints </t>
  </si>
  <si>
    <t>Total Complaints (All Facilities/Settings)</t>
  </si>
  <si>
    <t>Board and Care Facilities</t>
  </si>
  <si>
    <t>This report represents a consolidated view of Ombudsman data.</t>
  </si>
  <si>
    <t>Please see footer below to confirm which filings are included or excluded from this rollup summary view.</t>
  </si>
  <si>
    <t>Verified Complaints</t>
  </si>
  <si>
    <t>Disposition and Verification Information</t>
  </si>
  <si>
    <t>Minor Complaint Code Information</t>
  </si>
  <si>
    <t>Major Complaint Code Category Information</t>
  </si>
  <si>
    <t>Please see footer below to confirm which filings are included or excluded from this rollup summary view</t>
  </si>
  <si>
    <t>5. Gross neglect</t>
  </si>
  <si>
    <t xml:space="preserve">4. Financial exploitation </t>
  </si>
  <si>
    <t>3. Abuse, verbal/psychological</t>
  </si>
  <si>
    <t>36. Billing/charges – notice, approval, questionable, accounting wrong or denied</t>
  </si>
  <si>
    <t>1. Abuse, physical</t>
  </si>
  <si>
    <t>67. Social services - availability/appropriateness</t>
  </si>
  <si>
    <t>50. Tubes - neglect of catheter, gastric, NG tube</t>
  </si>
  <si>
    <t>42. Care plan/resident assessment - inadequate, failure to follow plan or physician orders</t>
  </si>
  <si>
    <t>25. Confinement in facility against will</t>
  </si>
  <si>
    <t>Total E. Financial, Property</t>
  </si>
  <si>
    <t xml:space="preserve">L. Policies, Procedures, Attitudes, Resources </t>
  </si>
  <si>
    <t>89. Grievance procedure</t>
  </si>
  <si>
    <t>93. Offering inappropriate level of care</t>
  </si>
  <si>
    <t>Total L. Policies, Procedures, Attitudes, Resources</t>
  </si>
  <si>
    <t>96. Communication, language barrier</t>
  </si>
  <si>
    <t>103. Access to information</t>
  </si>
  <si>
    <t xml:space="preserve">E. Financial, Property </t>
  </si>
  <si>
    <t>L. Policies, Procedures, Attitudes, Resources</t>
  </si>
  <si>
    <t>P. System/ Others</t>
  </si>
  <si>
    <t>Major Complaint Categories</t>
  </si>
  <si>
    <t>Major Complaint Categories - All Facilities/Settings</t>
  </si>
  <si>
    <t>Major Complaint Categories - Nursing Facilities</t>
  </si>
  <si>
    <t>Major Complaint Categories - Board and Care Facilities</t>
  </si>
  <si>
    <t>Major Complaint Categories - Other Settings</t>
  </si>
  <si>
    <t>Minor Complaint Categories</t>
  </si>
  <si>
    <t>Minor  Complaint Categories - All Facilities/Settings</t>
  </si>
  <si>
    <t>Minor  Complaint Categories - Nursing Facilities</t>
  </si>
  <si>
    <t>Minor Complaint Categories - Board and Care Facilities</t>
  </si>
  <si>
    <t>Minor Complaint Categories - Other Settings</t>
  </si>
  <si>
    <t>Dispositions</t>
  </si>
  <si>
    <t>Disposition Categories/Verified  Complaints  - All Facilities/Settings</t>
  </si>
  <si>
    <t>Disposition Categories/Verified  Complaints - Nursing Facilities</t>
  </si>
  <si>
    <t>Disposition Categories/Verified  Complaints - Board and Care Facilities</t>
  </si>
  <si>
    <t>Disposition Categories/Verified  Complaints - Other Settings</t>
  </si>
  <si>
    <t>B. Access to Information</t>
  </si>
  <si>
    <t>D. Autonomy, Choice, Rights, Privacy</t>
  </si>
  <si>
    <t>Table of Contents</t>
  </si>
  <si>
    <t>Q. Complaints About Services in Settings Other</t>
  </si>
  <si>
    <t xml:space="preserve">Total Q. Complaints About Services in Settings Other </t>
  </si>
  <si>
    <t>Board and Care Facilities and Other Settings</t>
  </si>
  <si>
    <t xml:space="preserve">NORS Multi-Year Complaint Trends Report </t>
  </si>
  <si>
    <t>Major ComplaintCategories-All</t>
  </si>
  <si>
    <t>Major ComplaintCategories-NF</t>
  </si>
  <si>
    <t>Major ComplaintCategories-BC-OT</t>
  </si>
  <si>
    <t>Minor ComplaintCodes-All</t>
  </si>
  <si>
    <t>Minor ComplaintCodes-NF</t>
  </si>
  <si>
    <t>Minor ComplaintCodes-BC-OT</t>
  </si>
  <si>
    <t>Dispositions-ALL</t>
  </si>
  <si>
    <t>Dispositions-NF</t>
  </si>
  <si>
    <t>Dispositions-BC</t>
  </si>
  <si>
    <t>Dispositions-OT</t>
  </si>
  <si>
    <t>Closed Cases</t>
  </si>
  <si>
    <t>Total number of cases closed:</t>
  </si>
  <si>
    <t>1. Resident:</t>
  </si>
  <si>
    <t>2. Relative/friend of resident:</t>
  </si>
  <si>
    <t>3. Non-relative guardian, legal representative:</t>
  </si>
  <si>
    <t>4. Ombudsman/ombudsman volunteer:</t>
  </si>
  <si>
    <t>5. Facility administrator/staff or former staff:</t>
  </si>
  <si>
    <t>6. Other medical:  physician/staff:</t>
  </si>
  <si>
    <t>7. Rep of other health or soc svc agency:</t>
  </si>
  <si>
    <t>8. Unknown/anonymous:</t>
  </si>
  <si>
    <t xml:space="preserve">9. Other:  </t>
  </si>
  <si>
    <t>Closed Cases All</t>
  </si>
  <si>
    <t>Closed Cases Nursing Facility</t>
  </si>
  <si>
    <t>Closed Cases Board &amp; Care</t>
  </si>
  <si>
    <t>Complainant</t>
  </si>
  <si>
    <t>Closed Cases Other</t>
  </si>
  <si>
    <t>FY 2011, 2012, 2013, 2014,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</si>
</sst>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m/d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ck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vertical="center" wrapText="1" readingOrder="1"/>
      <protection/>
    </xf>
    <xf numFmtId="0" fontId="5" fillId="0" borderId="10" xfId="0" applyFont="1" applyBorder="1" applyAlignment="1" applyProtection="1">
      <alignment vertical="center" wrapText="1" readingOrder="1"/>
      <protection/>
    </xf>
    <xf numFmtId="0" fontId="5" fillId="0" borderId="10" xfId="0" applyFont="1" applyBorder="1" applyAlignment="1" applyProtection="1">
      <alignment horizontal="right" vertical="center" wrapText="1" readingOrder="1"/>
      <protection/>
    </xf>
    <xf numFmtId="0" fontId="6" fillId="0" borderId="10" xfId="0" applyFont="1" applyBorder="1" applyAlignment="1" applyProtection="1">
      <alignment horizontal="left" vertical="center" wrapText="1" readingOrder="1"/>
      <protection/>
    </xf>
    <xf numFmtId="49" fontId="5" fillId="0" borderId="10" xfId="0" applyNumberFormat="1" applyFont="1" applyBorder="1" applyAlignment="1" applyProtection="1">
      <alignment vertical="center" wrapText="1" readingOrder="1"/>
      <protection/>
    </xf>
    <xf numFmtId="49" fontId="6" fillId="0" borderId="10" xfId="0" applyNumberFormat="1" applyFont="1" applyBorder="1" applyAlignment="1" applyProtection="1">
      <alignment vertical="center" wrapText="1" readingOrder="1"/>
      <protection/>
    </xf>
    <xf numFmtId="0" fontId="5" fillId="0" borderId="10" xfId="61" applyFont="1" applyBorder="1" applyAlignment="1">
      <alignment vertical="center" wrapText="1" readingOrder="1"/>
      <protection/>
    </xf>
    <xf numFmtId="3" fontId="5" fillId="0" borderId="10" xfId="0" applyNumberFormat="1" applyFont="1" applyBorder="1" applyAlignment="1">
      <alignment vertical="center" readingOrder="1"/>
    </xf>
    <xf numFmtId="3" fontId="5" fillId="0" borderId="11" xfId="0" applyNumberFormat="1" applyFont="1" applyBorder="1" applyAlignment="1">
      <alignment vertical="center" readingOrder="1"/>
    </xf>
    <xf numFmtId="0" fontId="10" fillId="0" borderId="0" xfId="0" applyFont="1" applyAlignment="1">
      <alignment vertical="center" readingOrder="1"/>
    </xf>
    <xf numFmtId="0" fontId="5" fillId="0" borderId="0" xfId="0" applyFont="1" applyAlignment="1">
      <alignment vertical="center" readingOrder="1"/>
    </xf>
    <xf numFmtId="0" fontId="5" fillId="0" borderId="10" xfId="0" applyFont="1" applyBorder="1" applyAlignment="1">
      <alignment vertical="center" readingOrder="1"/>
    </xf>
    <xf numFmtId="0" fontId="5" fillId="0" borderId="10" xfId="0" applyNumberFormat="1" applyFont="1" applyBorder="1" applyAlignment="1">
      <alignment vertical="center" readingOrder="1"/>
    </xf>
    <xf numFmtId="0" fontId="5" fillId="0" borderId="11" xfId="0" applyFont="1" applyBorder="1" applyAlignment="1">
      <alignment vertical="center" readingOrder="1"/>
    </xf>
    <xf numFmtId="0" fontId="6" fillId="0" borderId="0" xfId="61" applyFont="1" applyAlignment="1">
      <alignment vertical="center" wrapText="1" readingOrder="1"/>
      <protection/>
    </xf>
    <xf numFmtId="0" fontId="6" fillId="0" borderId="0" xfId="61" applyFont="1" applyAlignment="1">
      <alignment vertical="center" readingOrder="1"/>
      <protection/>
    </xf>
    <xf numFmtId="14" fontId="6" fillId="0" borderId="0" xfId="61" applyNumberFormat="1" applyFont="1" applyAlignment="1">
      <alignment vertical="center" readingOrder="1"/>
      <protection/>
    </xf>
    <xf numFmtId="0" fontId="5" fillId="0" borderId="0" xfId="0" applyFont="1" applyFill="1" applyAlignment="1">
      <alignment vertical="center" readingOrder="1"/>
    </xf>
    <xf numFmtId="0" fontId="11" fillId="0" borderId="0" xfId="61" applyFont="1" applyAlignment="1">
      <alignment vertical="center" readingOrder="1"/>
      <protection/>
    </xf>
    <xf numFmtId="0" fontId="11" fillId="0" borderId="0" xfId="0" applyFont="1" applyAlignment="1">
      <alignment vertical="center" readingOrder="1"/>
    </xf>
    <xf numFmtId="0" fontId="6" fillId="32" borderId="10" xfId="0" applyFont="1" applyFill="1" applyBorder="1" applyAlignment="1">
      <alignment vertical="center" wrapText="1" readingOrder="1"/>
    </xf>
    <xf numFmtId="0" fontId="5" fillId="32" borderId="11" xfId="0" applyFont="1" applyFill="1" applyBorder="1" applyAlignment="1">
      <alignment vertical="center" readingOrder="1"/>
    </xf>
    <xf numFmtId="0" fontId="5" fillId="32" borderId="12" xfId="0" applyFont="1" applyFill="1" applyBorder="1" applyAlignment="1">
      <alignment vertical="center" readingOrder="1"/>
    </xf>
    <xf numFmtId="0" fontId="6" fillId="32" borderId="12" xfId="0" applyFont="1" applyFill="1" applyBorder="1" applyAlignment="1">
      <alignment vertical="center" readingOrder="1"/>
    </xf>
    <xf numFmtId="0" fontId="5" fillId="32" borderId="13" xfId="0" applyFont="1" applyFill="1" applyBorder="1" applyAlignment="1">
      <alignment vertical="center" readingOrder="1"/>
    </xf>
    <xf numFmtId="0" fontId="6" fillId="0" borderId="10" xfId="0" applyFont="1" applyBorder="1" applyAlignment="1">
      <alignment vertical="center" wrapText="1" readingOrder="1"/>
    </xf>
    <xf numFmtId="0" fontId="6" fillId="0" borderId="10" xfId="0" applyFont="1" applyBorder="1" applyAlignment="1">
      <alignment horizontal="right" vertical="center" wrapText="1" readingOrder="1"/>
    </xf>
    <xf numFmtId="3" fontId="6" fillId="0" borderId="10" xfId="58" applyNumberFormat="1" applyFont="1" applyBorder="1" applyAlignment="1">
      <alignment vertical="center" readingOrder="1"/>
      <protection/>
    </xf>
    <xf numFmtId="10" fontId="6" fillId="0" borderId="14" xfId="58" applyNumberFormat="1" applyFont="1" applyBorder="1" applyAlignment="1">
      <alignment vertical="center" readingOrder="1"/>
      <protection/>
    </xf>
    <xf numFmtId="10" fontId="6" fillId="0" borderId="10" xfId="58" applyNumberFormat="1" applyFont="1" applyBorder="1" applyAlignment="1">
      <alignment vertical="center" readingOrder="1"/>
      <protection/>
    </xf>
    <xf numFmtId="3" fontId="6" fillId="0" borderId="11" xfId="58" applyNumberFormat="1" applyFont="1" applyBorder="1" applyAlignment="1">
      <alignment vertical="center" readingOrder="1"/>
      <protection/>
    </xf>
    <xf numFmtId="0" fontId="5" fillId="0" borderId="10" xfId="0" applyFont="1" applyBorder="1" applyAlignment="1">
      <alignment horizontal="right" vertical="center" wrapText="1" readingOrder="1"/>
    </xf>
    <xf numFmtId="3" fontId="5" fillId="0" borderId="10" xfId="58" applyNumberFormat="1" applyFont="1" applyBorder="1" applyAlignment="1">
      <alignment vertical="center" readingOrder="1"/>
      <protection/>
    </xf>
    <xf numFmtId="3" fontId="5" fillId="0" borderId="11" xfId="58" applyNumberFormat="1" applyFont="1" applyBorder="1" applyAlignment="1">
      <alignment vertical="center" readingOrder="1"/>
      <protection/>
    </xf>
    <xf numFmtId="1" fontId="6" fillId="0" borderId="13" xfId="58" applyNumberFormat="1" applyFont="1" applyBorder="1" applyAlignment="1">
      <alignment vertical="center" readingOrder="1"/>
      <protection/>
    </xf>
    <xf numFmtId="1" fontId="6" fillId="0" borderId="10" xfId="58" applyNumberFormat="1" applyFont="1" applyBorder="1" applyAlignment="1">
      <alignment vertical="center" readingOrder="1"/>
      <protection/>
    </xf>
    <xf numFmtId="0" fontId="5" fillId="0" borderId="10" xfId="61" applyFont="1" applyBorder="1" applyAlignment="1">
      <alignment horizontal="right" vertical="center" wrapText="1" readingOrder="1"/>
      <protection/>
    </xf>
    <xf numFmtId="0" fontId="6" fillId="0" borderId="10" xfId="61" applyFont="1" applyBorder="1" applyAlignment="1">
      <alignment horizontal="left" vertical="center" wrapText="1" readingOrder="1"/>
      <protection/>
    </xf>
    <xf numFmtId="0" fontId="6" fillId="0" borderId="10" xfId="61" applyFont="1" applyBorder="1" applyAlignment="1">
      <alignment vertical="center" wrapText="1" readingOrder="1"/>
      <protection/>
    </xf>
    <xf numFmtId="0" fontId="5" fillId="0" borderId="0" xfId="0" applyFont="1" applyAlignment="1">
      <alignment horizontal="right" vertical="center" readingOrder="1"/>
    </xf>
    <xf numFmtId="0" fontId="5" fillId="0" borderId="0" xfId="0" applyFont="1" applyBorder="1" applyAlignment="1">
      <alignment vertical="center" wrapText="1" readingOrder="1"/>
    </xf>
    <xf numFmtId="3" fontId="5" fillId="0" borderId="0" xfId="0" applyNumberFormat="1" applyFont="1" applyBorder="1" applyAlignment="1">
      <alignment vertical="center" readingOrder="1"/>
    </xf>
    <xf numFmtId="10" fontId="5" fillId="0" borderId="0" xfId="0" applyNumberFormat="1" applyFont="1" applyBorder="1" applyAlignment="1">
      <alignment vertical="center" readingOrder="1"/>
    </xf>
    <xf numFmtId="0" fontId="5" fillId="0" borderId="0" xfId="61" applyFont="1" applyAlignment="1">
      <alignment vertical="center" wrapText="1" readingOrder="1"/>
      <protection/>
    </xf>
    <xf numFmtId="0" fontId="10" fillId="0" borderId="0" xfId="0" applyFont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3" fontId="6" fillId="0" borderId="0" xfId="58" applyNumberFormat="1" applyFont="1" applyBorder="1" applyAlignment="1">
      <alignment vertical="center" readingOrder="1"/>
      <protection/>
    </xf>
    <xf numFmtId="0" fontId="9" fillId="0" borderId="0" xfId="54" applyFont="1" applyAlignment="1">
      <alignment vertical="center" readingOrder="1"/>
    </xf>
    <xf numFmtId="0" fontId="6" fillId="32" borderId="12" xfId="0" applyFont="1" applyFill="1" applyBorder="1" applyAlignment="1">
      <alignment vertical="center" readingOrder="1"/>
    </xf>
    <xf numFmtId="0" fontId="5" fillId="0" borderId="15" xfId="0" applyFont="1" applyBorder="1" applyAlignment="1" applyProtection="1">
      <alignment horizontal="right" vertical="center" wrapText="1" readingOrder="1"/>
      <protection/>
    </xf>
    <xf numFmtId="3" fontId="5" fillId="0" borderId="15" xfId="58" applyNumberFormat="1" applyFont="1" applyBorder="1" applyAlignment="1">
      <alignment vertical="center" readingOrder="1"/>
      <protection/>
    </xf>
    <xf numFmtId="10" fontId="5" fillId="0" borderId="16" xfId="0" applyNumberFormat="1" applyFont="1" applyBorder="1" applyAlignment="1">
      <alignment vertical="center" readingOrder="1"/>
    </xf>
    <xf numFmtId="10" fontId="5" fillId="0" borderId="13" xfId="0" applyNumberFormat="1" applyFont="1" applyBorder="1" applyAlignment="1">
      <alignment vertical="center" readingOrder="1"/>
    </xf>
    <xf numFmtId="10" fontId="5" fillId="0" borderId="10" xfId="0" applyNumberFormat="1" applyFont="1" applyBorder="1" applyAlignment="1">
      <alignment vertical="center" readingOrder="1"/>
    </xf>
    <xf numFmtId="0" fontId="4" fillId="0" borderId="0" xfId="61" applyFont="1" applyAlignment="1">
      <alignment vertical="center" readingOrder="1"/>
      <protection/>
    </xf>
    <xf numFmtId="14" fontId="4" fillId="0" borderId="0" xfId="61" applyNumberFormat="1" applyFont="1" applyAlignment="1">
      <alignment vertical="center" readingOrder="1"/>
      <protection/>
    </xf>
    <xf numFmtId="0" fontId="7" fillId="0" borderId="0" xfId="0" applyFont="1" applyAlignment="1">
      <alignment vertical="center" readingOrder="1"/>
    </xf>
    <xf numFmtId="0" fontId="3" fillId="0" borderId="0" xfId="61" applyFont="1" applyAlignment="1">
      <alignment vertical="center" readingOrder="1"/>
      <protection/>
    </xf>
    <xf numFmtId="0" fontId="3" fillId="0" borderId="0" xfId="0" applyFont="1" applyAlignment="1">
      <alignment vertical="center" readingOrder="1"/>
    </xf>
    <xf numFmtId="0" fontId="4" fillId="32" borderId="10" xfId="0" applyFont="1" applyFill="1" applyBorder="1" applyAlignment="1">
      <alignment vertical="center" readingOrder="1"/>
    </xf>
    <xf numFmtId="0" fontId="3" fillId="32" borderId="11" xfId="0" applyFont="1" applyFill="1" applyBorder="1" applyAlignment="1">
      <alignment vertical="center" readingOrder="1"/>
    </xf>
    <xf numFmtId="0" fontId="3" fillId="32" borderId="12" xfId="0" applyFont="1" applyFill="1" applyBorder="1" applyAlignment="1">
      <alignment vertical="center" readingOrder="1"/>
    </xf>
    <xf numFmtId="0" fontId="4" fillId="32" borderId="12" xfId="0" applyFont="1" applyFill="1" applyBorder="1" applyAlignment="1">
      <alignment vertical="center" readingOrder="1"/>
    </xf>
    <xf numFmtId="0" fontId="3" fillId="32" borderId="13" xfId="0" applyFont="1" applyFill="1" applyBorder="1" applyAlignment="1">
      <alignment vertical="center" readingOrder="1"/>
    </xf>
    <xf numFmtId="0" fontId="4" fillId="0" borderId="10" xfId="0" applyFont="1" applyBorder="1" applyAlignment="1">
      <alignment horizontal="center" vertical="center" wrapText="1" readingOrder="1"/>
    </xf>
    <xf numFmtId="1" fontId="6" fillId="0" borderId="10" xfId="58" applyNumberFormat="1" applyFont="1" applyBorder="1" applyAlignment="1">
      <alignment horizontal="center" vertical="center" readingOrder="1"/>
      <protection/>
    </xf>
    <xf numFmtId="1" fontId="6" fillId="0" borderId="11" xfId="58" applyNumberFormat="1" applyFont="1" applyBorder="1" applyAlignment="1">
      <alignment horizontal="center" vertical="center" readingOrder="1"/>
      <protection/>
    </xf>
    <xf numFmtId="1" fontId="6" fillId="0" borderId="14" xfId="58" applyNumberFormat="1" applyFont="1" applyBorder="1" applyAlignment="1">
      <alignment horizontal="center" vertical="center" readingOrder="1"/>
      <protection/>
    </xf>
    <xf numFmtId="0" fontId="7" fillId="0" borderId="0" xfId="0" applyFont="1" applyAlignment="1">
      <alignment horizontal="center" vertical="center" readingOrder="1"/>
    </xf>
    <xf numFmtId="0" fontId="4" fillId="0" borderId="10" xfId="0" applyFont="1" applyBorder="1" applyAlignment="1">
      <alignment vertical="center" wrapText="1" readingOrder="1"/>
    </xf>
    <xf numFmtId="3" fontId="4" fillId="0" borderId="10" xfId="0" applyNumberFormat="1" applyFont="1" applyBorder="1" applyAlignment="1">
      <alignment vertical="center" readingOrder="1"/>
    </xf>
    <xf numFmtId="10" fontId="4" fillId="0" borderId="14" xfId="58" applyNumberFormat="1" applyFont="1" applyBorder="1" applyAlignment="1">
      <alignment vertical="center" readingOrder="1"/>
      <protection/>
    </xf>
    <xf numFmtId="10" fontId="4" fillId="0" borderId="10" xfId="58" applyNumberFormat="1" applyFont="1" applyBorder="1" applyAlignment="1">
      <alignment vertical="center" readingOrder="1"/>
      <protection/>
    </xf>
    <xf numFmtId="0" fontId="3" fillId="0" borderId="10" xfId="0" applyFont="1" applyBorder="1" applyAlignment="1">
      <alignment vertical="center" wrapText="1" readingOrder="1"/>
    </xf>
    <xf numFmtId="3" fontId="4" fillId="0" borderId="11" xfId="0" applyNumberFormat="1" applyFont="1" applyBorder="1" applyAlignment="1">
      <alignment vertical="center" readingOrder="1"/>
    </xf>
    <xf numFmtId="3" fontId="3" fillId="0" borderId="10" xfId="58" applyNumberFormat="1" applyFont="1" applyBorder="1" applyAlignment="1">
      <alignment vertical="center" readingOrder="1"/>
      <protection/>
    </xf>
    <xf numFmtId="3" fontId="3" fillId="0" borderId="11" xfId="58" applyNumberFormat="1" applyFont="1" applyBorder="1" applyAlignment="1">
      <alignment vertical="center" readingOrder="1"/>
      <protection/>
    </xf>
    <xf numFmtId="0" fontId="7" fillId="0" borderId="10" xfId="0" applyFont="1" applyBorder="1" applyAlignment="1">
      <alignment vertical="center" wrapText="1" readingOrder="1"/>
    </xf>
    <xf numFmtId="0" fontId="7" fillId="0" borderId="10" xfId="0" applyFont="1" applyBorder="1" applyAlignment="1">
      <alignment vertical="center" readingOrder="1"/>
    </xf>
    <xf numFmtId="0" fontId="7" fillId="0" borderId="11" xfId="0" applyFont="1" applyBorder="1" applyAlignment="1">
      <alignment vertical="center" readingOrder="1"/>
    </xf>
    <xf numFmtId="3" fontId="3" fillId="0" borderId="10" xfId="0" applyNumberFormat="1" applyFont="1" applyBorder="1" applyAlignment="1">
      <alignment vertical="center" readingOrder="1"/>
    </xf>
    <xf numFmtId="3" fontId="3" fillId="0" borderId="11" xfId="0" applyNumberFormat="1" applyFont="1" applyBorder="1" applyAlignment="1">
      <alignment vertical="center" readingOrder="1"/>
    </xf>
    <xf numFmtId="0" fontId="3" fillId="0" borderId="11" xfId="0" applyFont="1" applyBorder="1" applyAlignment="1">
      <alignment vertical="center" wrapText="1" readingOrder="1"/>
    </xf>
    <xf numFmtId="0" fontId="3" fillId="0" borderId="0" xfId="0" applyFont="1" applyAlignment="1">
      <alignment vertical="center" readingOrder="1"/>
    </xf>
    <xf numFmtId="0" fontId="7" fillId="0" borderId="0" xfId="0" applyFont="1" applyAlignment="1">
      <alignment vertical="center" wrapText="1" readingOrder="1"/>
    </xf>
    <xf numFmtId="0" fontId="3" fillId="0" borderId="0" xfId="0" applyFont="1" applyAlignment="1">
      <alignment vertical="center" wrapText="1" readingOrder="1"/>
    </xf>
    <xf numFmtId="0" fontId="9" fillId="0" borderId="0" xfId="54" applyFont="1" applyAlignment="1">
      <alignment vertical="center" readingOrder="1"/>
    </xf>
    <xf numFmtId="170" fontId="4" fillId="0" borderId="0" xfId="61" applyNumberFormat="1" applyFont="1" applyAlignment="1">
      <alignment vertical="center" readingOrder="1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10" fontId="4" fillId="0" borderId="14" xfId="58" applyNumberFormat="1" applyFont="1" applyBorder="1" applyAlignment="1">
      <alignment vertical="center"/>
      <protection/>
    </xf>
    <xf numFmtId="10" fontId="4" fillId="0" borderId="10" xfId="58" applyNumberFormat="1" applyFont="1" applyBorder="1" applyAlignment="1">
      <alignment vertical="center"/>
      <protection/>
    </xf>
    <xf numFmtId="0" fontId="3" fillId="0" borderId="10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3" fontId="3" fillId="0" borderId="10" xfId="58" applyNumberFormat="1" applyFont="1" applyBorder="1" applyAlignment="1">
      <alignment vertical="center"/>
      <protection/>
    </xf>
    <xf numFmtId="3" fontId="3" fillId="0" borderId="11" xfId="58" applyNumberFormat="1" applyFont="1" applyBorder="1" applyAlignment="1">
      <alignment vertical="center"/>
      <protection/>
    </xf>
    <xf numFmtId="10" fontId="3" fillId="0" borderId="14" xfId="58" applyNumberFormat="1" applyFont="1" applyBorder="1" applyAlignment="1">
      <alignment vertical="center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0" fontId="7" fillId="0" borderId="0" xfId="65" applyNumberFormat="1" applyFont="1" applyAlignment="1">
      <alignment vertical="center"/>
    </xf>
    <xf numFmtId="10" fontId="3" fillId="0" borderId="13" xfId="58" applyNumberFormat="1" applyFont="1" applyBorder="1" applyAlignment="1">
      <alignment vertical="center"/>
      <protection/>
    </xf>
    <xf numFmtId="10" fontId="3" fillId="0" borderId="12" xfId="58" applyNumberFormat="1" applyFont="1" applyBorder="1" applyAlignment="1">
      <alignment vertical="center"/>
      <protection/>
    </xf>
    <xf numFmtId="10" fontId="3" fillId="0" borderId="10" xfId="58" applyNumberFormat="1" applyFont="1" applyBorder="1" applyAlignment="1">
      <alignment vertical="center"/>
      <protection/>
    </xf>
    <xf numFmtId="10" fontId="3" fillId="0" borderId="16" xfId="58" applyNumberFormat="1" applyFont="1" applyBorder="1" applyAlignment="1">
      <alignment vertical="center"/>
      <protection/>
    </xf>
    <xf numFmtId="10" fontId="3" fillId="0" borderId="11" xfId="58" applyNumberFormat="1" applyFont="1" applyBorder="1" applyAlignment="1">
      <alignment vertical="center"/>
      <protection/>
    </xf>
    <xf numFmtId="0" fontId="7" fillId="0" borderId="16" xfId="0" applyFont="1" applyBorder="1" applyAlignment="1">
      <alignment vertical="center"/>
    </xf>
    <xf numFmtId="10" fontId="4" fillId="0" borderId="16" xfId="58" applyNumberFormat="1" applyFont="1" applyBorder="1" applyAlignment="1">
      <alignment vertical="center"/>
      <protection/>
    </xf>
    <xf numFmtId="0" fontId="7" fillId="0" borderId="13" xfId="0" applyFont="1" applyBorder="1" applyAlignment="1">
      <alignment vertical="center"/>
    </xf>
    <xf numFmtId="10" fontId="4" fillId="0" borderId="13" xfId="58" applyNumberFormat="1" applyFont="1" applyBorder="1" applyAlignment="1">
      <alignment vertical="center"/>
      <protection/>
    </xf>
    <xf numFmtId="10" fontId="4" fillId="0" borderId="11" xfId="58" applyNumberFormat="1" applyFont="1" applyBorder="1" applyAlignment="1">
      <alignment vertical="center"/>
      <protection/>
    </xf>
    <xf numFmtId="10" fontId="3" fillId="0" borderId="16" xfId="58" applyNumberFormat="1" applyFont="1" applyBorder="1" applyAlignment="1">
      <alignment vertical="center" readingOrder="1"/>
      <protection/>
    </xf>
    <xf numFmtId="0" fontId="7" fillId="0" borderId="16" xfId="0" applyFont="1" applyBorder="1" applyAlignment="1">
      <alignment vertical="center" readingOrder="1"/>
    </xf>
    <xf numFmtId="10" fontId="4" fillId="0" borderId="16" xfId="58" applyNumberFormat="1" applyFont="1" applyBorder="1" applyAlignment="1">
      <alignment vertical="center" readingOrder="1"/>
      <protection/>
    </xf>
    <xf numFmtId="10" fontId="3" fillId="0" borderId="13" xfId="58" applyNumberFormat="1" applyFont="1" applyBorder="1" applyAlignment="1">
      <alignment vertical="center" readingOrder="1"/>
      <protection/>
    </xf>
    <xf numFmtId="0" fontId="7" fillId="0" borderId="13" xfId="0" applyFont="1" applyBorder="1" applyAlignment="1">
      <alignment vertical="center" readingOrder="1"/>
    </xf>
    <xf numFmtId="10" fontId="4" fillId="0" borderId="13" xfId="58" applyNumberFormat="1" applyFont="1" applyBorder="1" applyAlignment="1">
      <alignment vertical="center" readingOrder="1"/>
      <protection/>
    </xf>
    <xf numFmtId="10" fontId="3" fillId="0" borderId="10" xfId="58" applyNumberFormat="1" applyFont="1" applyBorder="1" applyAlignment="1">
      <alignment vertical="center" readingOrder="1"/>
      <protection/>
    </xf>
    <xf numFmtId="10" fontId="3" fillId="0" borderId="11" xfId="58" applyNumberFormat="1" applyFont="1" applyBorder="1" applyAlignment="1">
      <alignment vertical="center" readingOrder="1"/>
      <protection/>
    </xf>
    <xf numFmtId="10" fontId="4" fillId="0" borderId="11" xfId="58" applyNumberFormat="1" applyFont="1" applyBorder="1" applyAlignment="1">
      <alignment vertical="center" readingOrder="1"/>
      <protection/>
    </xf>
    <xf numFmtId="1" fontId="6" fillId="0" borderId="16" xfId="58" applyNumberFormat="1" applyFont="1" applyBorder="1" applyAlignment="1">
      <alignment vertical="center" readingOrder="1"/>
      <protection/>
    </xf>
    <xf numFmtId="0" fontId="5" fillId="0" borderId="16" xfId="0" applyFont="1" applyBorder="1" applyAlignment="1">
      <alignment vertical="center" readingOrder="1"/>
    </xf>
    <xf numFmtId="10" fontId="5" fillId="0" borderId="17" xfId="0" applyNumberFormat="1" applyFont="1" applyBorder="1" applyAlignment="1">
      <alignment vertical="center" readingOrder="1"/>
    </xf>
    <xf numFmtId="0" fontId="5" fillId="0" borderId="13" xfId="0" applyFont="1" applyBorder="1" applyAlignment="1">
      <alignment vertical="center" readingOrder="1"/>
    </xf>
    <xf numFmtId="10" fontId="5" fillId="0" borderId="18" xfId="0" applyNumberFormat="1" applyFont="1" applyBorder="1" applyAlignment="1">
      <alignment vertical="center" readingOrder="1"/>
    </xf>
    <xf numFmtId="10" fontId="5" fillId="0" borderId="15" xfId="0" applyNumberFormat="1" applyFont="1" applyBorder="1" applyAlignment="1">
      <alignment vertical="center" readingOrder="1"/>
    </xf>
    <xf numFmtId="10" fontId="5" fillId="0" borderId="12" xfId="0" applyNumberFormat="1" applyFont="1" applyBorder="1" applyAlignment="1">
      <alignment vertical="center" readingOrder="1"/>
    </xf>
    <xf numFmtId="1" fontId="6" fillId="0" borderId="12" xfId="58" applyNumberFormat="1" applyFont="1" applyBorder="1" applyAlignment="1">
      <alignment vertical="center" readingOrder="1"/>
      <protection/>
    </xf>
    <xf numFmtId="0" fontId="5" fillId="0" borderId="12" xfId="0" applyFont="1" applyBorder="1" applyAlignment="1">
      <alignment vertical="center" readingOrder="1"/>
    </xf>
    <xf numFmtId="10" fontId="5" fillId="0" borderId="19" xfId="0" applyNumberFormat="1" applyFont="1" applyBorder="1" applyAlignment="1">
      <alignment vertical="center" readingOrder="1"/>
    </xf>
    <xf numFmtId="0" fontId="9" fillId="0" borderId="0" xfId="54" applyFont="1" applyAlignment="1">
      <alignment vertical="center"/>
    </xf>
    <xf numFmtId="0" fontId="0" fillId="0" borderId="0" xfId="0" applyAlignment="1">
      <alignment vertical="center"/>
    </xf>
    <xf numFmtId="0" fontId="4" fillId="0" borderId="0" xfId="61" applyFont="1" applyAlignment="1">
      <alignment vertical="center" wrapText="1" readingOrder="1"/>
      <protection/>
    </xf>
    <xf numFmtId="0" fontId="8" fillId="0" borderId="0" xfId="61" applyFont="1" applyAlignment="1">
      <alignment vertical="center" readingOrder="1"/>
      <protection/>
    </xf>
    <xf numFmtId="0" fontId="3" fillId="0" borderId="0" xfId="0" applyFont="1" applyFill="1" applyAlignment="1">
      <alignment vertical="center" readingOrder="1"/>
    </xf>
    <xf numFmtId="0" fontId="4" fillId="32" borderId="10" xfId="61" applyFont="1" applyFill="1" applyBorder="1" applyAlignment="1">
      <alignment vertical="center" readingOrder="1"/>
      <protection/>
    </xf>
    <xf numFmtId="0" fontId="2" fillId="0" borderId="0" xfId="0" applyFont="1" applyAlignment="1">
      <alignment vertical="center"/>
    </xf>
    <xf numFmtId="3" fontId="4" fillId="0" borderId="10" xfId="58" applyNumberFormat="1" applyFont="1" applyBorder="1" applyAlignment="1">
      <alignment vertical="center"/>
      <protection/>
    </xf>
    <xf numFmtId="10" fontId="3" fillId="0" borderId="14" xfId="58" applyNumberFormat="1" applyFont="1" applyBorder="1" applyAlignment="1">
      <alignment horizontal="right" vertical="center"/>
      <protection/>
    </xf>
    <xf numFmtId="10" fontId="3" fillId="0" borderId="10" xfId="58" applyNumberFormat="1" applyFont="1" applyBorder="1" applyAlignment="1">
      <alignment horizontal="right" vertical="center"/>
      <protection/>
    </xf>
    <xf numFmtId="0" fontId="3" fillId="0" borderId="10" xfId="58" applyFont="1" applyBorder="1" applyAlignment="1">
      <alignment vertical="center" wrapText="1"/>
      <protection/>
    </xf>
    <xf numFmtId="10" fontId="3" fillId="0" borderId="16" xfId="58" applyNumberFormat="1" applyFont="1" applyBorder="1" applyAlignment="1">
      <alignment horizontal="right" vertical="center"/>
      <protection/>
    </xf>
    <xf numFmtId="10" fontId="3" fillId="0" borderId="12" xfId="58" applyNumberFormat="1" applyFont="1" applyBorder="1" applyAlignment="1">
      <alignment horizontal="right" vertical="center"/>
      <protection/>
    </xf>
    <xf numFmtId="10" fontId="3" fillId="0" borderId="13" xfId="58" applyNumberFormat="1" applyFont="1" applyBorder="1" applyAlignment="1">
      <alignment horizontal="right" vertical="center"/>
      <protection/>
    </xf>
    <xf numFmtId="3" fontId="0" fillId="0" borderId="0" xfId="0" applyNumberFormat="1" applyAlignment="1">
      <alignment vertical="center"/>
    </xf>
    <xf numFmtId="0" fontId="3" fillId="0" borderId="0" xfId="58" applyFont="1" applyAlignment="1">
      <alignment vertical="center" wrapText="1"/>
      <protection/>
    </xf>
    <xf numFmtId="0" fontId="3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/>
    </xf>
    <xf numFmtId="0" fontId="3" fillId="0" borderId="10" xfId="58" applyFont="1" applyBorder="1" applyAlignment="1">
      <alignment vertical="center" wrapText="1"/>
      <protection/>
    </xf>
    <xf numFmtId="3" fontId="4" fillId="0" borderId="10" xfId="58" applyNumberFormat="1" applyFont="1" applyBorder="1" applyAlignment="1">
      <alignment vertical="center" readingOrder="1"/>
      <protection/>
    </xf>
    <xf numFmtId="3" fontId="4" fillId="0" borderId="11" xfId="58" applyNumberFormat="1" applyFont="1" applyBorder="1" applyAlignment="1">
      <alignment vertical="center" readingOrder="1"/>
      <protection/>
    </xf>
    <xf numFmtId="10" fontId="4" fillId="0" borderId="12" xfId="58" applyNumberFormat="1" applyFont="1" applyBorder="1" applyAlignment="1">
      <alignment vertical="center" readingOrder="1"/>
      <protection/>
    </xf>
    <xf numFmtId="3" fontId="3" fillId="0" borderId="10" xfId="0" applyNumberFormat="1" applyFont="1" applyBorder="1" applyAlignment="1">
      <alignment vertical="center" readingOrder="1"/>
    </xf>
    <xf numFmtId="10" fontId="3" fillId="0" borderId="16" xfId="0" applyNumberFormat="1" applyFont="1" applyBorder="1" applyAlignment="1">
      <alignment vertical="center" readingOrder="1"/>
    </xf>
    <xf numFmtId="10" fontId="3" fillId="0" borderId="10" xfId="0" applyNumberFormat="1" applyFont="1" applyBorder="1" applyAlignment="1">
      <alignment vertical="center" readingOrder="1"/>
    </xf>
    <xf numFmtId="10" fontId="3" fillId="0" borderId="12" xfId="0" applyNumberFormat="1" applyFont="1" applyBorder="1" applyAlignment="1">
      <alignment vertical="center" readingOrder="1"/>
    </xf>
    <xf numFmtId="10" fontId="3" fillId="0" borderId="13" xfId="0" applyNumberFormat="1" applyFont="1" applyBorder="1" applyAlignment="1">
      <alignment vertical="center" readingOrder="1"/>
    </xf>
    <xf numFmtId="0" fontId="3" fillId="0" borderId="10" xfId="0" applyFont="1" applyBorder="1" applyAlignment="1">
      <alignment horizontal="right" vertical="center" wrapText="1" readingOrder="1"/>
    </xf>
    <xf numFmtId="3" fontId="3" fillId="0" borderId="10" xfId="0" applyNumberFormat="1" applyFont="1" applyBorder="1" applyAlignment="1">
      <alignment vertical="center" readingOrder="1"/>
    </xf>
    <xf numFmtId="0" fontId="4" fillId="0" borderId="20" xfId="0" applyFont="1" applyBorder="1" applyAlignment="1">
      <alignment horizontal="right" vertical="center" wrapText="1" readingOrder="1"/>
    </xf>
    <xf numFmtId="3" fontId="4" fillId="0" borderId="20" xfId="0" applyNumberFormat="1" applyFont="1" applyBorder="1" applyAlignment="1">
      <alignment vertical="center" readingOrder="1"/>
    </xf>
    <xf numFmtId="10" fontId="3" fillId="0" borderId="21" xfId="0" applyNumberFormat="1" applyFont="1" applyBorder="1" applyAlignment="1">
      <alignment vertical="center" readingOrder="1"/>
    </xf>
    <xf numFmtId="10" fontId="3" fillId="0" borderId="20" xfId="0" applyNumberFormat="1" applyFont="1" applyBorder="1" applyAlignment="1">
      <alignment vertical="center" readingOrder="1"/>
    </xf>
    <xf numFmtId="10" fontId="3" fillId="0" borderId="22" xfId="0" applyNumberFormat="1" applyFont="1" applyBorder="1" applyAlignment="1">
      <alignment vertical="center" readingOrder="1"/>
    </xf>
    <xf numFmtId="10" fontId="3" fillId="0" borderId="23" xfId="0" applyNumberFormat="1" applyFont="1" applyBorder="1" applyAlignment="1">
      <alignment vertical="center" readingOrder="1"/>
    </xf>
    <xf numFmtId="0" fontId="3" fillId="0" borderId="15" xfId="58" applyFont="1" applyBorder="1" applyAlignment="1">
      <alignment vertical="center" wrapText="1"/>
      <protection/>
    </xf>
    <xf numFmtId="3" fontId="3" fillId="0" borderId="15" xfId="58" applyNumberFormat="1" applyFont="1" applyBorder="1" applyAlignment="1">
      <alignment vertical="center"/>
      <protection/>
    </xf>
    <xf numFmtId="10" fontId="3" fillId="0" borderId="17" xfId="58" applyNumberFormat="1" applyFont="1" applyBorder="1" applyAlignment="1">
      <alignment horizontal="right" vertical="center"/>
      <protection/>
    </xf>
    <xf numFmtId="10" fontId="3" fillId="0" borderId="15" xfId="58" applyNumberFormat="1" applyFont="1" applyBorder="1" applyAlignment="1">
      <alignment horizontal="right" vertical="center"/>
      <protection/>
    </xf>
    <xf numFmtId="10" fontId="3" fillId="0" borderId="19" xfId="58" applyNumberFormat="1" applyFont="1" applyBorder="1" applyAlignment="1">
      <alignment horizontal="right" vertical="center"/>
      <protection/>
    </xf>
    <xf numFmtId="10" fontId="3" fillId="0" borderId="18" xfId="58" applyNumberFormat="1" applyFont="1" applyBorder="1" applyAlignment="1">
      <alignment horizontal="right" vertical="center"/>
      <protection/>
    </xf>
    <xf numFmtId="0" fontId="4" fillId="0" borderId="20" xfId="0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54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readingOrder="1"/>
    </xf>
    <xf numFmtId="0" fontId="9" fillId="0" borderId="0" xfId="54" applyFont="1" applyAlignment="1">
      <alignment/>
    </xf>
    <xf numFmtId="0" fontId="46" fillId="0" borderId="10" xfId="0" applyFont="1" applyBorder="1" applyAlignment="1">
      <alignment vertical="top" wrapText="1"/>
    </xf>
    <xf numFmtId="3" fontId="46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0" xfId="66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1" fontId="6" fillId="0" borderId="24" xfId="58" applyNumberFormat="1" applyFont="1" applyBorder="1" applyAlignment="1">
      <alignment horizontal="center" vertical="center" readingOrder="1"/>
      <protection/>
    </xf>
    <xf numFmtId="0" fontId="4" fillId="0" borderId="25" xfId="0" applyFont="1" applyBorder="1" applyAlignment="1">
      <alignment vertical="center" wrapText="1"/>
    </xf>
    <xf numFmtId="1" fontId="6" fillId="0" borderId="26" xfId="58" applyNumberFormat="1" applyFont="1" applyBorder="1" applyAlignment="1">
      <alignment horizontal="center" vertical="center" readingOrder="1"/>
      <protection/>
    </xf>
    <xf numFmtId="1" fontId="6" fillId="0" borderId="27" xfId="58" applyNumberFormat="1" applyFont="1" applyBorder="1" applyAlignment="1">
      <alignment horizontal="center" vertical="center" readingOrder="1"/>
      <protection/>
    </xf>
    <xf numFmtId="0" fontId="4" fillId="32" borderId="11" xfId="61" applyFont="1" applyFill="1" applyBorder="1" applyAlignment="1">
      <alignment vertical="center" readingOrder="1"/>
      <protection/>
    </xf>
    <xf numFmtId="0" fontId="4" fillId="32" borderId="12" xfId="61" applyFont="1" applyFill="1" applyBorder="1" applyAlignment="1">
      <alignment vertical="center" readingOrder="1"/>
      <protection/>
    </xf>
    <xf numFmtId="0" fontId="4" fillId="32" borderId="13" xfId="61" applyFont="1" applyFill="1" applyBorder="1" applyAlignment="1">
      <alignment vertical="center" readingOrder="1"/>
      <protection/>
    </xf>
    <xf numFmtId="1" fontId="6" fillId="0" borderId="28" xfId="58" applyNumberFormat="1" applyFont="1" applyBorder="1" applyAlignment="1">
      <alignment horizontal="center" vertical="center" readingOrder="1"/>
      <protection/>
    </xf>
    <xf numFmtId="1" fontId="6" fillId="0" borderId="13" xfId="58" applyNumberFormat="1" applyFont="1" applyBorder="1" applyAlignment="1">
      <alignment horizontal="center" vertical="center" readingOrder="1"/>
      <protection/>
    </xf>
    <xf numFmtId="10" fontId="0" fillId="0" borderId="13" xfId="66" applyNumberFormat="1" applyFont="1" applyBorder="1" applyAlignment="1">
      <alignment/>
    </xf>
    <xf numFmtId="1" fontId="6" fillId="0" borderId="29" xfId="58" applyNumberFormat="1" applyFont="1" applyBorder="1" applyAlignment="1">
      <alignment horizontal="center" vertical="center" readingOrder="1"/>
      <protection/>
    </xf>
    <xf numFmtId="3" fontId="46" fillId="0" borderId="29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4" fillId="0" borderId="26" xfId="0" applyFont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11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92" customWidth="1"/>
  </cols>
  <sheetData>
    <row r="1" ht="15">
      <c r="A1" s="193" t="s">
        <v>214</v>
      </c>
    </row>
    <row r="3" ht="14.25">
      <c r="A3" s="198" t="s">
        <v>228</v>
      </c>
    </row>
    <row r="5" s="194" customFormat="1" ht="15">
      <c r="A5" s="193" t="s">
        <v>182</v>
      </c>
    </row>
    <row r="7" ht="14.25">
      <c r="A7" s="195" t="s">
        <v>183</v>
      </c>
    </row>
    <row r="8" ht="14.25">
      <c r="A8" s="195" t="s">
        <v>184</v>
      </c>
    </row>
    <row r="9" ht="14.25">
      <c r="A9" s="195" t="s">
        <v>185</v>
      </c>
    </row>
    <row r="10" ht="14.25">
      <c r="A10" s="195" t="s">
        <v>186</v>
      </c>
    </row>
    <row r="12" s="194" customFormat="1" ht="15">
      <c r="A12" s="193" t="s">
        <v>187</v>
      </c>
    </row>
    <row r="14" ht="14.25">
      <c r="A14" s="145" t="s">
        <v>188</v>
      </c>
    </row>
    <row r="15" ht="14.25">
      <c r="A15" s="145" t="s">
        <v>189</v>
      </c>
    </row>
    <row r="16" ht="14.25">
      <c r="A16" s="145" t="s">
        <v>190</v>
      </c>
    </row>
    <row r="17" ht="14.25">
      <c r="A17" s="145" t="s">
        <v>191</v>
      </c>
    </row>
    <row r="19" s="194" customFormat="1" ht="15">
      <c r="A19" s="193" t="s">
        <v>192</v>
      </c>
    </row>
    <row r="21" ht="14.25">
      <c r="A21" s="145" t="s">
        <v>193</v>
      </c>
    </row>
    <row r="22" ht="14.25">
      <c r="A22" s="145" t="s">
        <v>194</v>
      </c>
    </row>
    <row r="23" ht="14.25">
      <c r="A23" s="145" t="s">
        <v>195</v>
      </c>
    </row>
    <row r="24" ht="14.25">
      <c r="A24" s="145" t="s">
        <v>196</v>
      </c>
    </row>
  </sheetData>
  <sheetProtection/>
  <hyperlinks>
    <hyperlink ref="A14" location="'Minor ComplaintCodes-All'!A1" display="Minor  Complaint Categories - All Facilities/Settings"/>
    <hyperlink ref="A15" location="'Minor ComplaintCodes-NF'!A1" display="Minor  Complaint Categories - Nursing Facilities"/>
    <hyperlink ref="A16" location="'Minor ComplaintCodes-BC-OT'!A1" display="Minor Complaint Categories - Board and Care Facilities"/>
    <hyperlink ref="A17" location="'Minor ComplaintCodes-BC-OT'!A1" display="Minor Complaint Categories - Other Settings"/>
    <hyperlink ref="A21:A24" location="Dispositions!A1" display="Disposition Categories/Verified  Complaints  - All Facilities/Settings"/>
    <hyperlink ref="A24" location="'Dispositions-OT'!A1" display="Disposition Categories/Verified  Complaints - Other Settings"/>
    <hyperlink ref="A23" location="'Dispositions-BC'!A1" display="Disposition Categories/Verified  Complaints - Board and Care Facilities"/>
    <hyperlink ref="A22" location="'Dispositions-NF'!A1" display="Disposition Categories/Verified  Complaints - Nursing Facilities"/>
    <hyperlink ref="A21" location="'Dispositions-ALL'!A1" display="Disposition Categories/Verified  Complaints  - All Facilities/Settings"/>
    <hyperlink ref="A10" location="'Major ComplaintCategories-BC-OT'!A1" display="Major Complaint Categories - Other Settings"/>
    <hyperlink ref="A9" location="'Major ComplaintCategories-BC-OT'!A1" display="Major Complaint Categories - Board and Care Facilities"/>
    <hyperlink ref="A8" location="'Major ComplaintCategories-NF'!A1" display="Major Complaint Categories - Nursing Facilities"/>
    <hyperlink ref="A7" location="'Major ComplaintCategories-All'!A1" display="Major Complaint Categories - All Facilities/Settings"/>
    <hyperlink ref="A3" location="'Closed Cases'!A1" display="Complaint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7.8515625" style="113" customWidth="1"/>
    <col min="2" max="2" width="8.28125" style="90" customWidth="1"/>
    <col min="3" max="5" width="8.421875" style="90" customWidth="1"/>
    <col min="6" max="6" width="8.28125" style="90" customWidth="1"/>
    <col min="7" max="11" width="8.7109375" style="90" customWidth="1"/>
    <col min="12" max="16384" width="11.421875" style="89" customWidth="1"/>
  </cols>
  <sheetData>
    <row r="1" spans="1:12" ht="12.75">
      <c r="A1" s="55" t="str">
        <f>'Major ComplaintCategories-All'!A1</f>
        <v>NORS Multi-Year Complaint Trends Report </v>
      </c>
      <c r="B1" s="55"/>
      <c r="C1" s="55"/>
      <c r="D1" s="55" t="s">
        <v>230</v>
      </c>
      <c r="E1" s="55"/>
      <c r="F1" s="55"/>
      <c r="G1" s="55"/>
      <c r="H1" s="55" t="s">
        <v>211</v>
      </c>
      <c r="I1" s="55"/>
      <c r="J1" s="56"/>
      <c r="K1" s="55"/>
      <c r="L1" s="55"/>
    </row>
    <row r="2" spans="1:12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8" t="s">
        <v>156</v>
      </c>
      <c r="B3" s="55"/>
      <c r="C3" s="55"/>
      <c r="D3" s="55"/>
      <c r="E3" s="55"/>
      <c r="F3" s="55"/>
      <c r="G3" s="55"/>
      <c r="H3" s="55"/>
      <c r="I3" s="55" t="str">
        <f ca="1">"Date: "&amp;TEXT(TODAY(),"m/d/yyyy")</f>
        <v>Date: 1/11/2017</v>
      </c>
      <c r="J3" s="55"/>
      <c r="K3" s="55"/>
      <c r="L3" s="55"/>
    </row>
    <row r="4" spans="1:12" ht="12.75">
      <c r="A4" s="90" t="s">
        <v>157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4.25">
      <c r="A5" s="90" t="s">
        <v>100</v>
      </c>
      <c r="B5" s="58"/>
      <c r="C5" s="58"/>
      <c r="D5" s="58"/>
      <c r="E5" s="58"/>
      <c r="F5" s="58"/>
      <c r="G5" s="58"/>
      <c r="H5" s="58"/>
      <c r="I5" s="87" t="s">
        <v>199</v>
      </c>
      <c r="J5" s="58"/>
      <c r="K5" s="58"/>
      <c r="L5" s="58"/>
    </row>
    <row r="6" spans="1:11" ht="12.75">
      <c r="A6" s="91" t="s">
        <v>159</v>
      </c>
      <c r="B6" s="92"/>
      <c r="C6" s="93"/>
      <c r="D6" s="93"/>
      <c r="E6" s="93"/>
      <c r="F6" s="94" t="s">
        <v>110</v>
      </c>
      <c r="G6" s="93"/>
      <c r="H6" s="93"/>
      <c r="I6" s="93"/>
      <c r="J6" s="93"/>
      <c r="K6" s="95"/>
    </row>
    <row r="7" spans="1:11" ht="12.75">
      <c r="A7" s="96" t="s">
        <v>100</v>
      </c>
      <c r="B7" s="66">
        <v>2011</v>
      </c>
      <c r="C7" s="66">
        <v>2012</v>
      </c>
      <c r="D7" s="66">
        <v>2013</v>
      </c>
      <c r="E7" s="66">
        <v>2014</v>
      </c>
      <c r="F7" s="67">
        <v>2015</v>
      </c>
      <c r="G7" s="68">
        <v>2011</v>
      </c>
      <c r="H7" s="66">
        <v>2012</v>
      </c>
      <c r="I7" s="66">
        <v>2013</v>
      </c>
      <c r="J7" s="66">
        <v>2014</v>
      </c>
      <c r="K7" s="66">
        <v>2015</v>
      </c>
    </row>
    <row r="8" spans="1:11" ht="12.75">
      <c r="A8" s="96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1" ht="12.75">
      <c r="A9" s="196" t="s">
        <v>214</v>
      </c>
      <c r="B9" s="97">
        <f>'Closed Cases'!B21</f>
        <v>99344</v>
      </c>
      <c r="C9" s="97">
        <f>'Closed Cases'!C21</f>
        <v>93311</v>
      </c>
      <c r="D9" s="97">
        <f>'Closed Cases'!D21</f>
        <v>89760</v>
      </c>
      <c r="E9" s="97">
        <f>'Closed Cases'!E21</f>
        <v>91225</v>
      </c>
      <c r="F9" s="97">
        <f>'Closed Cases'!F21</f>
        <v>92868</v>
      </c>
      <c r="G9" s="68"/>
      <c r="H9" s="66"/>
      <c r="I9" s="66"/>
      <c r="J9" s="66"/>
      <c r="K9" s="66"/>
    </row>
    <row r="10" spans="1:11" ht="12.75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1" ht="12.75">
      <c r="A11" s="96" t="s">
        <v>145</v>
      </c>
      <c r="B11" s="97">
        <f>SUM(B16:B24)</f>
        <v>149366</v>
      </c>
      <c r="C11" s="97">
        <f>SUM(C16:C24)</f>
        <v>140098</v>
      </c>
      <c r="D11" s="97">
        <f>SUM(D16:D24)</f>
        <v>135620</v>
      </c>
      <c r="E11" s="97">
        <f>SUM(E16:E24)</f>
        <v>136795</v>
      </c>
      <c r="F11" s="97">
        <f>SUM(F16:F24)</f>
        <v>140145</v>
      </c>
      <c r="G11" s="98"/>
      <c r="H11" s="99"/>
      <c r="I11" s="99"/>
      <c r="J11" s="99"/>
      <c r="K11" s="99"/>
    </row>
    <row r="12" spans="1:11" ht="12.75">
      <c r="A12" s="114"/>
      <c r="B12" s="97"/>
      <c r="C12" s="97"/>
      <c r="D12" s="97"/>
      <c r="E12" s="97"/>
      <c r="F12" s="101"/>
      <c r="G12" s="98"/>
      <c r="H12" s="99"/>
      <c r="I12" s="99"/>
      <c r="J12" s="99"/>
      <c r="K12" s="99"/>
    </row>
    <row r="13" spans="1:11" ht="12.75">
      <c r="A13" s="111" t="s">
        <v>158</v>
      </c>
      <c r="B13" s="102">
        <v>114556</v>
      </c>
      <c r="C13" s="102">
        <v>105660</v>
      </c>
      <c r="D13" s="102">
        <v>102775</v>
      </c>
      <c r="E13" s="102">
        <v>102963</v>
      </c>
      <c r="F13" s="103">
        <v>103596</v>
      </c>
      <c r="G13" s="119">
        <f>IF(B11=0,IF(B13=0,0,100%),(B13)/B11)</f>
        <v>0.766948301487621</v>
      </c>
      <c r="H13" s="118">
        <f>IF(C11=0,IF(C13=0,0,100%),(C13)/C11)</f>
        <v>0.7541863552655997</v>
      </c>
      <c r="I13" s="120">
        <f>IF(D11=0,IF(D13=0,0,100%),(D13)/D11)</f>
        <v>0.7578159563486212</v>
      </c>
      <c r="J13" s="118">
        <f>IF(E11=0,IF(E13=0,0,100%),(E13)/E11)</f>
        <v>0.7526810190430937</v>
      </c>
      <c r="K13" s="116">
        <f>IF(F11=0,IF(F13=0,0,100%),(F13)/F11)</f>
        <v>0.7392058225409397</v>
      </c>
    </row>
    <row r="14" spans="1:11" ht="12.75">
      <c r="A14" s="105"/>
      <c r="B14" s="106"/>
      <c r="C14" s="106"/>
      <c r="D14" s="106"/>
      <c r="E14" s="106"/>
      <c r="F14" s="107"/>
      <c r="G14" s="121"/>
      <c r="H14" s="106"/>
      <c r="I14" s="106"/>
      <c r="J14" s="106"/>
      <c r="K14" s="123"/>
    </row>
    <row r="15" spans="1:11" ht="12.75">
      <c r="A15" s="96" t="s">
        <v>147</v>
      </c>
      <c r="B15" s="109"/>
      <c r="C15" s="109"/>
      <c r="D15" s="109"/>
      <c r="E15" s="109"/>
      <c r="F15" s="110"/>
      <c r="G15" s="122"/>
      <c r="H15" s="99"/>
      <c r="I15" s="99"/>
      <c r="J15" s="99"/>
      <c r="K15" s="124"/>
    </row>
    <row r="16" spans="1:11" ht="25.5">
      <c r="A16" s="111" t="s">
        <v>135</v>
      </c>
      <c r="B16" s="109">
        <v>598</v>
      </c>
      <c r="C16" s="109">
        <v>439</v>
      </c>
      <c r="D16" s="109">
        <v>353</v>
      </c>
      <c r="E16" s="109">
        <v>239</v>
      </c>
      <c r="F16" s="109">
        <v>248</v>
      </c>
      <c r="G16" s="119">
        <f>IF(B11=0,IF(B16=0,0,100%),(B16)/B11)</f>
        <v>0.004003588500729751</v>
      </c>
      <c r="H16" s="118">
        <f>IF(C11=0,IF(C16=0,0,100%),(C16)/C11)</f>
        <v>0.003133520821139488</v>
      </c>
      <c r="I16" s="120">
        <f>IF(D11=0,IF(D16=0,0,100%),(D16)/D11)</f>
        <v>0.0026028609349653445</v>
      </c>
      <c r="J16" s="118">
        <f>IF(E11=0,IF(E16=0,0,100%),(E16)/E11)</f>
        <v>0.0017471398808435981</v>
      </c>
      <c r="K16" s="116">
        <f>IF(F11=0,IF(F16=0,0,100%),(F16)/F11)</f>
        <v>0.001769595775803632</v>
      </c>
    </row>
    <row r="17" spans="1:11" ht="25.5">
      <c r="A17" s="111" t="s">
        <v>136</v>
      </c>
      <c r="B17" s="109">
        <v>7781</v>
      </c>
      <c r="C17" s="109">
        <v>6996</v>
      </c>
      <c r="D17" s="109">
        <v>6273</v>
      </c>
      <c r="E17" s="109">
        <v>5904</v>
      </c>
      <c r="F17" s="109">
        <v>6024</v>
      </c>
      <c r="G17" s="119">
        <f>IF(B11=0,IF(B17=0,0,100%),(B17)/B11)</f>
        <v>0.05209351525782307</v>
      </c>
      <c r="H17" s="118">
        <f>IF(C11=0,IF(C17=0,0,100%),(C17)/C11)</f>
        <v>0.04993647304030036</v>
      </c>
      <c r="I17" s="120">
        <f>IF(D11=0,IF(D17=0,0,100%),(D17)/D11)</f>
        <v>0.04625423978764194</v>
      </c>
      <c r="J17" s="118">
        <f>IF(E11=0,IF(E17=0,0,100%),(E17)/E11)</f>
        <v>0.04315947220293139</v>
      </c>
      <c r="K17" s="116">
        <f>IF(F11=0,IF(F17=0,0,100%),(F17)/F11)</f>
        <v>0.042984052231617255</v>
      </c>
    </row>
    <row r="18" spans="1:11" ht="12.75">
      <c r="A18" s="111" t="s">
        <v>137</v>
      </c>
      <c r="B18" s="109">
        <v>6343</v>
      </c>
      <c r="C18" s="109">
        <v>6447</v>
      </c>
      <c r="D18" s="109">
        <v>5956</v>
      </c>
      <c r="E18" s="109">
        <v>5855</v>
      </c>
      <c r="F18" s="109">
        <v>5821</v>
      </c>
      <c r="G18" s="119">
        <f>IF(B11=0,IF(B18=0,0,100%),(B18)/B11)</f>
        <v>0.04246615695673714</v>
      </c>
      <c r="H18" s="118">
        <f>IF(C11=0,IF(C18=0,0,100%),(C18)/C11)</f>
        <v>0.0460177875487159</v>
      </c>
      <c r="I18" s="120">
        <f>IF(D11=0,IF(D18=0,0,100%),(D18)/D11)</f>
        <v>0.043916826426780714</v>
      </c>
      <c r="J18" s="118">
        <f>IF(E11=0,IF(E18=0,0,100%),(E18)/E11)</f>
        <v>0.04280127197631493</v>
      </c>
      <c r="K18" s="116">
        <f>IF(F11=0,IF(F18=0,0,100%),(F18)/F11)</f>
        <v>0.04153555246351993</v>
      </c>
    </row>
    <row r="19" spans="1:11" ht="25.5">
      <c r="A19" s="111" t="s">
        <v>142</v>
      </c>
      <c r="B19" s="109">
        <v>5680</v>
      </c>
      <c r="C19" s="109">
        <v>5898</v>
      </c>
      <c r="D19" s="109">
        <v>4751</v>
      </c>
      <c r="E19" s="109">
        <v>4726</v>
      </c>
      <c r="F19" s="109">
        <v>5280</v>
      </c>
      <c r="G19" s="119">
        <f>IF(B11=0,IF(B19=0,0,100%),(B19)/B11)</f>
        <v>0.03802739579288459</v>
      </c>
      <c r="H19" s="118">
        <f>IF(C11=0,IF(C19=0,0,100%),(C19)/C11)</f>
        <v>0.04209910205713144</v>
      </c>
      <c r="I19" s="120">
        <f>IF(D11=0,IF(D19=0,0,100%),(D19)/D11)</f>
        <v>0.03503170623801799</v>
      </c>
      <c r="J19" s="118">
        <f>IF(E11=0,IF(E19=0,0,100%),(E19)/E11)</f>
        <v>0.0345480463467232</v>
      </c>
      <c r="K19" s="116">
        <f>IF(F11=0,IF(F19=0,0,100%),(F19)/F11)</f>
        <v>0.037675264904206356</v>
      </c>
    </row>
    <row r="20" spans="1:11" ht="25.5">
      <c r="A20" s="111" t="s">
        <v>143</v>
      </c>
      <c r="B20" s="109">
        <v>328</v>
      </c>
      <c r="C20" s="109">
        <v>283</v>
      </c>
      <c r="D20" s="109">
        <v>247</v>
      </c>
      <c r="E20" s="109">
        <v>211</v>
      </c>
      <c r="F20" s="109">
        <v>171</v>
      </c>
      <c r="G20" s="119">
        <f>IF(B11=0,IF(B20=0,0,100%),(B20)/B11)</f>
        <v>0.002195948207758124</v>
      </c>
      <c r="H20" s="118">
        <f>IF(C11=0,IF(C20=0,0,100%),(C20)/C11)</f>
        <v>0.0020200145612357064</v>
      </c>
      <c r="I20" s="120">
        <f>IF(D11=0,IF(D20=0,0,100%),(D20)/D11)</f>
        <v>0.0018212653001032297</v>
      </c>
      <c r="J20" s="118">
        <f>IF(E11=0,IF(E20=0,0,100%),(E20)/E11)</f>
        <v>0.0015424540370627582</v>
      </c>
      <c r="K20" s="116">
        <f>IF(F11=0,IF(F20=0,0,100%),(F20)/F11)</f>
        <v>0.0012201648292839559</v>
      </c>
    </row>
    <row r="21" spans="1:11" ht="25.5">
      <c r="A21" s="111" t="s">
        <v>144</v>
      </c>
      <c r="B21" s="109">
        <v>1342</v>
      </c>
      <c r="C21" s="109">
        <v>1226</v>
      </c>
      <c r="D21" s="109">
        <v>1469</v>
      </c>
      <c r="E21" s="109">
        <v>1062</v>
      </c>
      <c r="F21" s="109">
        <v>1124</v>
      </c>
      <c r="G21" s="119">
        <f>IF(B11=0,IF(B21=0,0,100%),(B21)/B11)</f>
        <v>0.00898464175247379</v>
      </c>
      <c r="H21" s="118">
        <f>IF(C11=0,IF(C21=0,0,100%),(C21)/C11)</f>
        <v>0.008751017145141258</v>
      </c>
      <c r="I21" s="120">
        <f>IF(D11=0,IF(D21=0,0,100%),(D21)/D11)</f>
        <v>0.010831735732192892</v>
      </c>
      <c r="J21" s="118">
        <f>IF(E11=0,IF(E21=0,0,100%),(E21)/E11)</f>
        <v>0.007763441646259001</v>
      </c>
      <c r="K21" s="116">
        <f>IF(F11=0,IF(F21=0,0,100%),(F21)/F11)</f>
        <v>0.008020264725819687</v>
      </c>
    </row>
    <row r="22" spans="1:11" ht="12.75">
      <c r="A22" s="111" t="s">
        <v>138</v>
      </c>
      <c r="B22" s="109">
        <v>14717</v>
      </c>
      <c r="C22" s="109">
        <v>13875</v>
      </c>
      <c r="D22" s="109">
        <v>14080</v>
      </c>
      <c r="E22" s="109">
        <v>14202</v>
      </c>
      <c r="F22" s="109">
        <v>15732</v>
      </c>
      <c r="G22" s="119">
        <f>IF(B11=0,IF(B22=0,0,100%),(B22)/B11)</f>
        <v>0.09852978589504974</v>
      </c>
      <c r="H22" s="118">
        <f>IF(C11=0,IF(C22=0,0,100%),(C22)/C11)</f>
        <v>0.09903781638567288</v>
      </c>
      <c r="I22" s="120">
        <f>IF(D11=0,IF(D22=0,0,100%),(D22)/D11)</f>
        <v>0.1038194956496092</v>
      </c>
      <c r="J22" s="118">
        <f>IF(E11=0,IF(E22=0,0,100%),(E22)/E11)</f>
        <v>0.1038195840491246</v>
      </c>
      <c r="K22" s="116">
        <f>IF(F11=0,IF(F22=0,0,100%),(F22)/F11)</f>
        <v>0.11225516429412394</v>
      </c>
    </row>
    <row r="23" spans="1:11" ht="25.5">
      <c r="A23" s="111" t="s">
        <v>139</v>
      </c>
      <c r="B23" s="109">
        <v>22969</v>
      </c>
      <c r="C23" s="109">
        <v>21216</v>
      </c>
      <c r="D23" s="109">
        <v>20542</v>
      </c>
      <c r="E23" s="109">
        <v>21485</v>
      </c>
      <c r="F23" s="109">
        <v>21323</v>
      </c>
      <c r="G23" s="119">
        <f>IF(B11=0,IF(B23=0,0,100%),(B23)/B11)</f>
        <v>0.15377662921950108</v>
      </c>
      <c r="H23" s="118">
        <f>IF(C11=0,IF(C23=0,0,100%),(C23)/C11)</f>
        <v>0.15143685134691431</v>
      </c>
      <c r="I23" s="120">
        <f>IF(D11=0,IF(D23=0,0,100%),(D23)/D11)</f>
        <v>0.15146733520129774</v>
      </c>
      <c r="J23" s="118">
        <f>IF(E11=0,IF(E23=0,0,100%),(E23)/E11)</f>
        <v>0.15705983405826238</v>
      </c>
      <c r="K23" s="116">
        <f>IF(F11=0,IF(F23=0,0,100%),(F23)/F11)</f>
        <v>0.15214955938492275</v>
      </c>
    </row>
    <row r="24" spans="1:11" ht="25.5">
      <c r="A24" s="111" t="s">
        <v>140</v>
      </c>
      <c r="B24" s="109">
        <v>89608</v>
      </c>
      <c r="C24" s="109">
        <v>83718</v>
      </c>
      <c r="D24" s="109">
        <v>81949</v>
      </c>
      <c r="E24" s="109">
        <v>83111</v>
      </c>
      <c r="F24" s="109">
        <v>84422</v>
      </c>
      <c r="G24" s="119">
        <f>IF(B11=0,IF(B24=0,0,100%),(B24)/B11)</f>
        <v>0.5999223384170427</v>
      </c>
      <c r="H24" s="118">
        <f>IF(C11=0,IF(C24=0,0,100%),(C24)/C11)</f>
        <v>0.5975674170937486</v>
      </c>
      <c r="I24" s="120">
        <f>IF(D11=0,IF(D24=0,0,100%),(D24)/D11)</f>
        <v>0.604254534729391</v>
      </c>
      <c r="J24" s="118">
        <f>IF(E11=0,IF(E24=0,0,100%),(E24)/E11)</f>
        <v>0.6075587558024782</v>
      </c>
      <c r="K24" s="116">
        <f>IF(F11=0,IF(F24=0,0,100%),(F24)/F11)</f>
        <v>0.6023903813907024</v>
      </c>
    </row>
    <row r="27" spans="1:11" ht="12.75">
      <c r="A27" s="112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12.75">
      <c r="A28" s="112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12.75">
      <c r="A29" s="112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1" ht="12.75">
      <c r="A30" s="112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2.75">
      <c r="A31" s="112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ht="12.75">
      <c r="A32" s="112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ht="12.75">
      <c r="A33" s="112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ht="12.75">
      <c r="A34" s="112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ht="12.75">
      <c r="A35" s="112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112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2.75">
      <c r="A37" s="112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>
      <c r="A38" s="112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2.75">
      <c r="A39" s="112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2.75">
      <c r="A40" s="112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ht="12.75">
      <c r="A41" s="112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>
      <c r="A42" s="112"/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ht="12.75">
      <c r="A43" s="112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2.75">
      <c r="A44" s="112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ht="12.75">
      <c r="A45" s="112"/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ht="12.75">
      <c r="A46" s="112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ht="12.75">
      <c r="A47" s="112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ht="12.75">
      <c r="A48" s="112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ht="12.75">
      <c r="A49" s="112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2.75">
      <c r="A50" s="112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ht="12.75">
      <c r="A51" s="112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ht="12.75">
      <c r="A52" s="112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2.75">
      <c r="A53" s="112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ht="12.75">
      <c r="A54" s="112"/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2.75">
      <c r="A55" s="112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12.75">
      <c r="A56" s="112"/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ht="12.75">
      <c r="A57" s="112"/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ht="12.75">
      <c r="A58" s="112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ht="12.75">
      <c r="A59" s="112"/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1" ht="12.75">
      <c r="A60" s="112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ht="12.75">
      <c r="A61" s="112"/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1" ht="12.75">
      <c r="A62" s="112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ht="12.75">
      <c r="A63" s="112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2.75">
      <c r="A64" s="112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12.75">
      <c r="A65" s="112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1" ht="12.75">
      <c r="A66" s="112"/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1:11" ht="12.75">
      <c r="A67" s="112"/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11" ht="12.75">
      <c r="A68" s="112"/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112"/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1:11" ht="12.75">
      <c r="A70" s="112"/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ht="12.75">
      <c r="A71" s="112"/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1" ht="12.75">
      <c r="A72" s="112"/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ht="12.75">
      <c r="A73" s="112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1" ht="12.75">
      <c r="A74" s="112"/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1:11" ht="12.75">
      <c r="A75" s="112"/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1" ht="12.75">
      <c r="A76" s="112"/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ht="12.75">
      <c r="A77" s="112"/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1:11" ht="12.75">
      <c r="A78" s="112"/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ht="12.75">
      <c r="A79" s="112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2.75">
      <c r="A80" s="112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2.75">
      <c r="A81" s="112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ht="12.75">
      <c r="A82" s="112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1" ht="12.75">
      <c r="A83" s="112"/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1:11" ht="12.75">
      <c r="A84" s="112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11" ht="12.75">
      <c r="A85" s="112"/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1" ht="12.75">
      <c r="A86" s="112"/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ht="12.75">
      <c r="A87" s="112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ht="12.75">
      <c r="A88" s="112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1" ht="12.75">
      <c r="A89" s="112"/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1" ht="12.75">
      <c r="A90" s="112"/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1:11" ht="12.75">
      <c r="A91" s="112"/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1:11" ht="12.75">
      <c r="A92" s="112"/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1:11" ht="12.75">
      <c r="A93" s="112"/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1" ht="12.75">
      <c r="A94" s="112"/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1:11" ht="12.75">
      <c r="A95" s="112"/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1:11" ht="12.75">
      <c r="A96" s="112"/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1:11" ht="12.75">
      <c r="A97" s="112"/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ht="12.75">
      <c r="A98" s="112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ht="12.75">
      <c r="A99" s="112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12.75">
      <c r="A100" s="112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12.75">
      <c r="A101" s="112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ht="12.75">
      <c r="A102" s="112"/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ht="12.75">
      <c r="A103" s="112"/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1" ht="12.75">
      <c r="A104" s="112"/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1" ht="12.75">
      <c r="A105" s="112"/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ht="12.75">
      <c r="A106" s="112"/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ht="12.75">
      <c r="A107" s="112"/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1" ht="12.75">
      <c r="A108" s="112"/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ht="12.75">
      <c r="A109" s="112"/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11" ht="12.75">
      <c r="A110" s="112"/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1:11" ht="12.75">
      <c r="A111" s="112"/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1:11" ht="12.75">
      <c r="A112" s="112"/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1:11" ht="12.75">
      <c r="A113" s="112"/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ht="12.75">
      <c r="A114" s="112"/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12.75">
      <c r="A115" s="112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ht="12.75">
      <c r="A116" s="112"/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1:11" ht="12.75">
      <c r="A117" s="112"/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1" ht="12.75">
      <c r="A118" s="112"/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1:11" ht="12.75">
      <c r="A119" s="112"/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1:11" ht="12.75">
      <c r="A120" s="112"/>
      <c r="B120" s="89"/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1:11" ht="12.75">
      <c r="A121" s="112"/>
      <c r="B121" s="89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1:11" ht="12.75">
      <c r="A122" s="112"/>
      <c r="B122" s="89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1:11" ht="12.75">
      <c r="A123" s="112"/>
      <c r="B123" s="89"/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1:11" ht="12.75">
      <c r="A124" s="112"/>
      <c r="B124" s="89"/>
      <c r="C124" s="89"/>
      <c r="D124" s="89"/>
      <c r="E124" s="89"/>
      <c r="F124" s="89"/>
      <c r="G124" s="89"/>
      <c r="H124" s="89"/>
      <c r="I124" s="89"/>
      <c r="J124" s="89"/>
      <c r="K124" s="89"/>
    </row>
    <row r="125" spans="1:11" ht="12.75">
      <c r="A125" s="112"/>
      <c r="B125" s="89"/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1:11" ht="12.75">
      <c r="A126" s="112"/>
      <c r="B126" s="89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1:11" ht="12.75">
      <c r="A127" s="112"/>
      <c r="B127" s="89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1:11" ht="12.75">
      <c r="A128" s="112"/>
      <c r="B128" s="89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1:11" ht="12.75">
      <c r="A129" s="112"/>
      <c r="B129" s="89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1:11" ht="12.75">
      <c r="A130" s="112"/>
      <c r="B130" s="89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1:11" ht="12.75">
      <c r="A131" s="112"/>
      <c r="B131" s="89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1:11" ht="12.75">
      <c r="A132" s="112"/>
      <c r="B132" s="89"/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1:11" ht="12.75">
      <c r="A133" s="112"/>
      <c r="B133" s="89"/>
      <c r="C133" s="89"/>
      <c r="D133" s="89"/>
      <c r="E133" s="89"/>
      <c r="F133" s="89"/>
      <c r="G133" s="89"/>
      <c r="H133" s="89"/>
      <c r="I133" s="89"/>
      <c r="J133" s="89"/>
      <c r="K133" s="89"/>
    </row>
    <row r="134" spans="1:11" ht="12.75">
      <c r="A134" s="112"/>
      <c r="B134" s="89"/>
      <c r="C134" s="89"/>
      <c r="D134" s="89"/>
      <c r="E134" s="89"/>
      <c r="F134" s="89"/>
      <c r="G134" s="89"/>
      <c r="H134" s="89"/>
      <c r="I134" s="89"/>
      <c r="J134" s="89"/>
      <c r="K134" s="89"/>
    </row>
    <row r="135" spans="1:11" ht="12.75">
      <c r="A135" s="112"/>
      <c r="B135" s="89"/>
      <c r="C135" s="89"/>
      <c r="D135" s="89"/>
      <c r="E135" s="89"/>
      <c r="F135" s="89"/>
      <c r="G135" s="89"/>
      <c r="H135" s="89"/>
      <c r="I135" s="89"/>
      <c r="J135" s="89"/>
      <c r="K135" s="89"/>
    </row>
    <row r="136" spans="1:11" ht="12.75">
      <c r="A136" s="112"/>
      <c r="B136" s="89"/>
      <c r="C136" s="89"/>
      <c r="D136" s="89"/>
      <c r="E136" s="89"/>
      <c r="F136" s="89"/>
      <c r="G136" s="89"/>
      <c r="H136" s="89"/>
      <c r="I136" s="89"/>
      <c r="J136" s="89"/>
      <c r="K136" s="89"/>
    </row>
  </sheetData>
  <sheetProtection/>
  <conditionalFormatting sqref="G13:K24">
    <cfRule type="cellIs" priority="1" dxfId="10" operator="lessThan">
      <formula>0</formula>
    </cfRule>
  </conditionalFormatting>
  <hyperlinks>
    <hyperlink ref="I5" location="TOC!A1" display="Table of Content"/>
  </hyperlinks>
  <printOptions/>
  <pageMargins left="0.62992125984252" right="0.62992125984252" top="0.748031496062992" bottom="0.748031496062992" header="0.31496062992126" footer="0.31496062992126"/>
  <pageSetup horizontalDpi="600" verticalDpi="600" orientation="landscape" r:id="rId1"/>
  <headerFooter>
    <oddHeader>&amp;LNORS Multi-Year Complaint Trends Report &amp;CFY 2011, 2012, 2013, 2014, 2015&amp;RDispositions-NF</oddHeader>
    <oddFooter>&amp;L&amp;"Arial,Regular"&amp;7Included in Report: AK,AL,AR,AZ,CA,CO,CT,DC,DE,FL,GA,HI,IA,ID,IL,IN,KS,KY,LA,MA,MD,ME,MI,MN,MO,MS,MT,NC,ND,NE,NH,NJ,NM,NV,NY,OH,OK,OR,PA,PR,RI,SC,SD,TN,TX,UT,VA,VT,WA,WI,WV,WY
Excluded from Report: 
&amp;C&amp;"Arial,Regular"&amp;7
&amp;R&amp;7&amp;P of &amp;N</oddFooter>
    <firstFooter>&amp;L&amp;"Arial,Regular"&amp;8Disposition and Verification Information&amp;C&amp;"Arial,Regular"&amp;8&amp;D &amp;T&amp;R&amp;"Arial,Regular"&amp;8&amp;P of 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7.8515625" style="113" customWidth="1"/>
    <col min="2" max="2" width="8.28125" style="90" customWidth="1"/>
    <col min="3" max="5" width="8.421875" style="90" customWidth="1"/>
    <col min="6" max="6" width="8.28125" style="90" customWidth="1"/>
    <col min="7" max="11" width="8.7109375" style="90" customWidth="1"/>
    <col min="12" max="16384" width="11.421875" style="89" customWidth="1"/>
  </cols>
  <sheetData>
    <row r="1" spans="1:12" ht="12.75">
      <c r="A1" s="55" t="str">
        <f>'Major ComplaintCategories-All'!A1</f>
        <v>NORS Multi-Year Complaint Trends Report </v>
      </c>
      <c r="B1" s="55"/>
      <c r="C1" s="55"/>
      <c r="D1" s="55" t="s">
        <v>230</v>
      </c>
      <c r="E1" s="55"/>
      <c r="F1" s="55"/>
      <c r="G1" s="55"/>
      <c r="H1" s="55" t="s">
        <v>212</v>
      </c>
      <c r="I1" s="55"/>
      <c r="J1" s="88"/>
      <c r="K1" s="55"/>
      <c r="L1" s="55"/>
    </row>
    <row r="2" spans="1:12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8" t="s">
        <v>156</v>
      </c>
      <c r="B3" s="55"/>
      <c r="C3" s="55"/>
      <c r="D3" s="55"/>
      <c r="E3" s="55"/>
      <c r="F3" s="55"/>
      <c r="G3" s="55"/>
      <c r="H3" s="55"/>
      <c r="I3" s="55" t="str">
        <f ca="1">"Date: "&amp;TEXT(TODAY(),"m/d/yyyy")</f>
        <v>Date: 1/11/2017</v>
      </c>
      <c r="J3" s="55"/>
      <c r="K3" s="55"/>
      <c r="L3" s="55"/>
    </row>
    <row r="4" spans="1:12" ht="12.75">
      <c r="A4" s="90" t="s">
        <v>157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4.25">
      <c r="A5" s="90" t="s">
        <v>100</v>
      </c>
      <c r="B5" s="58"/>
      <c r="C5" s="58"/>
      <c r="D5" s="58"/>
      <c r="E5" s="58"/>
      <c r="F5" s="58"/>
      <c r="G5" s="58"/>
      <c r="H5" s="58"/>
      <c r="I5" s="87" t="s">
        <v>199</v>
      </c>
      <c r="J5" s="58"/>
      <c r="K5" s="58"/>
      <c r="L5" s="58"/>
    </row>
    <row r="6" spans="1:11" ht="12.75">
      <c r="A6" s="91" t="s">
        <v>159</v>
      </c>
      <c r="B6" s="92"/>
      <c r="C6" s="93"/>
      <c r="D6" s="93"/>
      <c r="E6" s="93"/>
      <c r="F6" s="94" t="s">
        <v>155</v>
      </c>
      <c r="G6" s="93"/>
      <c r="H6" s="93"/>
      <c r="I6" s="93"/>
      <c r="J6" s="93"/>
      <c r="K6" s="95"/>
    </row>
    <row r="7" spans="1:11" ht="12.75">
      <c r="A7" s="96" t="s">
        <v>100</v>
      </c>
      <c r="B7" s="66">
        <v>2011</v>
      </c>
      <c r="C7" s="66">
        <v>2012</v>
      </c>
      <c r="D7" s="66">
        <v>2013</v>
      </c>
      <c r="E7" s="66">
        <v>2014</v>
      </c>
      <c r="F7" s="67">
        <v>2015</v>
      </c>
      <c r="G7" s="68">
        <v>2011</v>
      </c>
      <c r="H7" s="66">
        <v>2012</v>
      </c>
      <c r="I7" s="66">
        <v>2013</v>
      </c>
      <c r="J7" s="66">
        <v>2014</v>
      </c>
      <c r="K7" s="66">
        <v>2015</v>
      </c>
    </row>
    <row r="8" spans="1:11" ht="12.75">
      <c r="A8" s="96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1" ht="12.75">
      <c r="A9" s="196" t="s">
        <v>214</v>
      </c>
      <c r="B9" s="97">
        <f>'Closed Cases'!B34</f>
        <v>30815</v>
      </c>
      <c r="C9" s="97">
        <f>'Closed Cases'!C34</f>
        <v>30194</v>
      </c>
      <c r="D9" s="97">
        <f>'Closed Cases'!D34</f>
        <v>31047</v>
      </c>
      <c r="E9" s="97">
        <f>'Closed Cases'!E34</f>
        <v>31591</v>
      </c>
      <c r="F9" s="97">
        <f>'Closed Cases'!F34</f>
        <v>33445</v>
      </c>
      <c r="G9" s="68"/>
      <c r="H9" s="66"/>
      <c r="I9" s="66"/>
      <c r="J9" s="66"/>
      <c r="K9" s="66"/>
    </row>
    <row r="10" spans="1:11" ht="12.75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1" ht="12.75">
      <c r="A11" s="96" t="s">
        <v>145</v>
      </c>
      <c r="B11" s="97">
        <f>SUM(B16:B24)</f>
        <v>51972</v>
      </c>
      <c r="C11" s="97">
        <f>SUM(C16:C24)</f>
        <v>50126</v>
      </c>
      <c r="D11" s="97">
        <f>SUM(D16:D24)</f>
        <v>51482</v>
      </c>
      <c r="E11" s="97">
        <f>SUM(E16:E24)</f>
        <v>51152</v>
      </c>
      <c r="F11" s="97">
        <f>SUM(F16:F24)</f>
        <v>55007</v>
      </c>
      <c r="G11" s="98"/>
      <c r="H11" s="99"/>
      <c r="I11" s="99"/>
      <c r="J11" s="99"/>
      <c r="K11" s="99"/>
    </row>
    <row r="12" spans="1:11" ht="12.75">
      <c r="A12" s="100"/>
      <c r="B12" s="97"/>
      <c r="C12" s="97"/>
      <c r="D12" s="97"/>
      <c r="E12" s="97"/>
      <c r="F12" s="101"/>
      <c r="G12" s="98"/>
      <c r="H12" s="99"/>
      <c r="I12" s="99"/>
      <c r="J12" s="99"/>
      <c r="K12" s="99"/>
    </row>
    <row r="13" spans="1:11" ht="12.75">
      <c r="A13" s="100" t="s">
        <v>158</v>
      </c>
      <c r="B13" s="102">
        <v>37134</v>
      </c>
      <c r="C13" s="102">
        <v>35401</v>
      </c>
      <c r="D13" s="102">
        <v>34470</v>
      </c>
      <c r="E13" s="102">
        <v>34687</v>
      </c>
      <c r="F13" s="103">
        <v>35526</v>
      </c>
      <c r="G13" s="119">
        <f>IF(B11=0,IF(B13=0,0,100%),(B13)/B11)</f>
        <v>0.714500115446779</v>
      </c>
      <c r="H13" s="118">
        <f>IF(C11=0,IF(C13=0,0,100%),(C13)/C11)</f>
        <v>0.7062402745082392</v>
      </c>
      <c r="I13" s="120">
        <f>IF(D11=0,IF(D13=0,0,100%),(D13)/D11)</f>
        <v>0.6695544073656812</v>
      </c>
      <c r="J13" s="118">
        <f>IF(E11=0,IF(E13=0,0,100%),(E13)/E11)</f>
        <v>0.6781162026900219</v>
      </c>
      <c r="K13" s="116">
        <f>IF(F11=0,IF(F13=0,0,100%),(F13)/F11)</f>
        <v>0.6458450742632755</v>
      </c>
    </row>
    <row r="14" spans="1:11" ht="12.75">
      <c r="A14" s="105"/>
      <c r="B14" s="106"/>
      <c r="C14" s="106"/>
      <c r="D14" s="106"/>
      <c r="E14" s="106"/>
      <c r="F14" s="107"/>
      <c r="G14" s="121"/>
      <c r="H14" s="106"/>
      <c r="I14" s="107"/>
      <c r="J14" s="106"/>
      <c r="K14" s="123"/>
    </row>
    <row r="15" spans="1:11" ht="12.75">
      <c r="A15" s="96" t="s">
        <v>147</v>
      </c>
      <c r="B15" s="109"/>
      <c r="C15" s="109"/>
      <c r="D15" s="109"/>
      <c r="E15" s="109"/>
      <c r="F15" s="110"/>
      <c r="G15" s="122"/>
      <c r="H15" s="99"/>
      <c r="I15" s="125"/>
      <c r="J15" s="99"/>
      <c r="K15" s="124"/>
    </row>
    <row r="16" spans="1:11" ht="25.5">
      <c r="A16" s="111" t="s">
        <v>135</v>
      </c>
      <c r="B16" s="109">
        <v>116</v>
      </c>
      <c r="C16" s="109">
        <v>214</v>
      </c>
      <c r="D16" s="109">
        <v>218</v>
      </c>
      <c r="E16" s="109">
        <v>129</v>
      </c>
      <c r="F16" s="109">
        <v>175</v>
      </c>
      <c r="G16" s="119">
        <f>IF(B11=0,IF(B16=0,0,100%),(B16)/B11)</f>
        <v>0.002231971061340722</v>
      </c>
      <c r="H16" s="118">
        <f>IF(C11=0,IF(C16=0,0,100%),(C16)/C11)</f>
        <v>0.004269241511391294</v>
      </c>
      <c r="I16" s="120">
        <f>IF(D11=0,IF(D16=0,0,100%),(D16)/D11)</f>
        <v>0.0042344897245639255</v>
      </c>
      <c r="J16" s="118">
        <f>IF(E11=0,IF(E16=0,0,100%),(E16)/E11)</f>
        <v>0.0025218955270566155</v>
      </c>
      <c r="K16" s="116">
        <f>IF(F11=0,IF(F16=0,0,100%),(F16)/F11)</f>
        <v>0.0031814132746741325</v>
      </c>
    </row>
    <row r="17" spans="1:11" ht="25.5">
      <c r="A17" s="111" t="s">
        <v>136</v>
      </c>
      <c r="B17" s="109">
        <v>2797</v>
      </c>
      <c r="C17" s="109">
        <v>2544</v>
      </c>
      <c r="D17" s="109">
        <v>2673</v>
      </c>
      <c r="E17" s="109">
        <v>2637</v>
      </c>
      <c r="F17" s="109">
        <v>2821</v>
      </c>
      <c r="G17" s="119">
        <f>IF(B11=0,IF(B17=0,0,100%),(B17)/B11)</f>
        <v>0.0538174401600862</v>
      </c>
      <c r="H17" s="118">
        <f>IF(C11=0,IF(C17=0,0,100%),(C17)/C11)</f>
        <v>0.05075210469616566</v>
      </c>
      <c r="I17" s="120">
        <f>IF(D11=0,IF(D17=0,0,100%),(D17)/D11)</f>
        <v>0.051921059787887025</v>
      </c>
      <c r="J17" s="118">
        <f>IF(E11=0,IF(E17=0,0,100%),(E17)/E11)</f>
        <v>0.051552236471692214</v>
      </c>
      <c r="K17" s="116">
        <f>IF(F11=0,IF(F17=0,0,100%),(F17)/F11)</f>
        <v>0.05128438198774701</v>
      </c>
    </row>
    <row r="18" spans="1:11" ht="12.75">
      <c r="A18" s="111" t="s">
        <v>137</v>
      </c>
      <c r="B18" s="109">
        <v>2333</v>
      </c>
      <c r="C18" s="109">
        <v>2522</v>
      </c>
      <c r="D18" s="109">
        <v>2352</v>
      </c>
      <c r="E18" s="109">
        <v>2271</v>
      </c>
      <c r="F18" s="109">
        <v>2248</v>
      </c>
      <c r="G18" s="119">
        <f>IF(B11=0,IF(B18=0,0,100%),(B18)/B11)</f>
        <v>0.044889555914723316</v>
      </c>
      <c r="H18" s="118">
        <f>IF(C11=0,IF(C18=0,0,100%),(C18)/C11)</f>
        <v>0.05031321070901329</v>
      </c>
      <c r="I18" s="120">
        <f>IF(D11=0,IF(D18=0,0,100%),(D18)/D11)</f>
        <v>0.045685870789790604</v>
      </c>
      <c r="J18" s="118">
        <f>IF(E11=0,IF(E18=0,0,100%),(E18)/E11)</f>
        <v>0.04439709102283391</v>
      </c>
      <c r="K18" s="116">
        <f>IF(F11=0,IF(F18=0,0,100%),(F18)/F11)</f>
        <v>0.04086752595124257</v>
      </c>
    </row>
    <row r="19" spans="1:11" ht="25.5">
      <c r="A19" s="111" t="s">
        <v>142</v>
      </c>
      <c r="B19" s="109">
        <v>3767</v>
      </c>
      <c r="C19" s="109">
        <v>4039</v>
      </c>
      <c r="D19" s="109">
        <v>3310</v>
      </c>
      <c r="E19" s="109">
        <v>3133</v>
      </c>
      <c r="F19" s="109">
        <v>3763</v>
      </c>
      <c r="G19" s="119">
        <f>IF(B11=0,IF(B19=0,0,100%),(B19)/B11)</f>
        <v>0.07248133610405603</v>
      </c>
      <c r="H19" s="118">
        <f>IF(C11=0,IF(C19=0,0,100%),(C19)/C11)</f>
        <v>0.08057694609583849</v>
      </c>
      <c r="I19" s="120">
        <f>IF(D11=0,IF(D19=0,0,100%),(D19)/D11)</f>
        <v>0.06429431646012199</v>
      </c>
      <c r="J19" s="118">
        <f>IF(E11=0,IF(E19=0,0,100%),(E19)/E11)</f>
        <v>0.06124882702533625</v>
      </c>
      <c r="K19" s="116">
        <f>IF(F11=0,IF(F19=0,0,100%),(F19)/F11)</f>
        <v>0.0684094751577072</v>
      </c>
    </row>
    <row r="20" spans="1:11" ht="25.5">
      <c r="A20" s="111" t="s">
        <v>143</v>
      </c>
      <c r="B20" s="109">
        <v>241</v>
      </c>
      <c r="C20" s="109">
        <v>294</v>
      </c>
      <c r="D20" s="109">
        <v>1134</v>
      </c>
      <c r="E20" s="109">
        <v>210</v>
      </c>
      <c r="F20" s="109">
        <v>140</v>
      </c>
      <c r="G20" s="119">
        <f>IF(B11=0,IF(B20=0,0,100%),(B20)/B11)</f>
        <v>0.004637112291233742</v>
      </c>
      <c r="H20" s="118">
        <f>IF(C11=0,IF(C20=0,0,100%),(C20)/C11)</f>
        <v>0.005865219646490843</v>
      </c>
      <c r="I20" s="120">
        <f>IF(D11=0,IF(D20=0,0,100%),(D20)/D11)</f>
        <v>0.022027116273649044</v>
      </c>
      <c r="J20" s="118">
        <f>IF(E11=0,IF(E20=0,0,100%),(E20)/E11)</f>
        <v>0.0041054113231154205</v>
      </c>
      <c r="K20" s="116">
        <f>IF(F11=0,IF(F20=0,0,100%),(F20)/F11)</f>
        <v>0.002545130619739306</v>
      </c>
    </row>
    <row r="21" spans="1:11" ht="25.5">
      <c r="A21" s="111" t="s">
        <v>144</v>
      </c>
      <c r="B21" s="109">
        <v>1712</v>
      </c>
      <c r="C21" s="109">
        <v>641</v>
      </c>
      <c r="D21" s="109">
        <v>819</v>
      </c>
      <c r="E21" s="109">
        <v>419</v>
      </c>
      <c r="F21" s="109">
        <v>455</v>
      </c>
      <c r="G21" s="119">
        <f>IF(B11=0,IF(B21=0,0,100%),(B21)/B11)</f>
        <v>0.032940814284614796</v>
      </c>
      <c r="H21" s="118">
        <f>IF(C11=0,IF(C21=0,0,100%),(C21)/C11)</f>
        <v>0.012787774807485138</v>
      </c>
      <c r="I21" s="120">
        <f>IF(D11=0,IF(D21=0,0,100%),(D21)/D11)</f>
        <v>0.015908472864302085</v>
      </c>
      <c r="J21" s="118">
        <f>IF(E11=0,IF(E21=0,0,100%),(E21)/E11)</f>
        <v>0.00819127306850172</v>
      </c>
      <c r="K21" s="116">
        <f>IF(F11=0,IF(F21=0,0,100%),(F21)/F11)</f>
        <v>0.008271674514152744</v>
      </c>
    </row>
    <row r="22" spans="1:11" ht="12.75">
      <c r="A22" s="111" t="s">
        <v>138</v>
      </c>
      <c r="B22" s="109">
        <v>6317</v>
      </c>
      <c r="C22" s="109">
        <v>6164</v>
      </c>
      <c r="D22" s="109">
        <v>6163</v>
      </c>
      <c r="E22" s="109">
        <v>6780</v>
      </c>
      <c r="F22" s="109">
        <v>7560</v>
      </c>
      <c r="G22" s="119">
        <f>IF(B11=0,IF(B22=0,0,100%),(B22)/B11)</f>
        <v>0.12154621719387362</v>
      </c>
      <c r="H22" s="118">
        <f>IF(C11=0,IF(C22=0,0,100%),(C22)/C11)</f>
        <v>0.12297011530942026</v>
      </c>
      <c r="I22" s="120">
        <f>IF(D11=0,IF(D22=0,0,100%),(D22)/D11)</f>
        <v>0.11971174391049298</v>
      </c>
      <c r="J22" s="118">
        <f>IF(E11=0,IF(E22=0,0,100%),(E22)/E11)</f>
        <v>0.13254613700344073</v>
      </c>
      <c r="K22" s="116">
        <f>IF(F11=0,IF(F22=0,0,100%),(F22)/F11)</f>
        <v>0.13743705346592253</v>
      </c>
    </row>
    <row r="23" spans="1:11" ht="25.5">
      <c r="A23" s="111" t="s">
        <v>139</v>
      </c>
      <c r="B23" s="109">
        <v>7087</v>
      </c>
      <c r="C23" s="109">
        <v>6836</v>
      </c>
      <c r="D23" s="109">
        <v>7216</v>
      </c>
      <c r="E23" s="109">
        <v>7856</v>
      </c>
      <c r="F23" s="109">
        <v>7592</v>
      </c>
      <c r="G23" s="119">
        <f>IF(B11=0,IF(B23=0,0,100%),(B23)/B11)</f>
        <v>0.13636188717001463</v>
      </c>
      <c r="H23" s="118">
        <f>IF(C11=0,IF(C23=0,0,100%),(C23)/C11)</f>
        <v>0.13637633164425647</v>
      </c>
      <c r="I23" s="120">
        <f>IF(D11=0,IF(D23=0,0,100%),(D23)/D11)</f>
        <v>0.14016549473602424</v>
      </c>
      <c r="J23" s="118">
        <f>IF(E11=0,IF(E23=0,0,100%),(E23)/E11)</f>
        <v>0.15358148263997498</v>
      </c>
      <c r="K23" s="116">
        <f>IF(F11=0,IF(F23=0,0,100%),(F23)/F11)</f>
        <v>0.1380187976075772</v>
      </c>
    </row>
    <row r="24" spans="1:11" ht="25.5">
      <c r="A24" s="111" t="s">
        <v>140</v>
      </c>
      <c r="B24" s="109">
        <v>27602</v>
      </c>
      <c r="C24" s="109">
        <v>26872</v>
      </c>
      <c r="D24" s="109">
        <v>27597</v>
      </c>
      <c r="E24" s="109">
        <v>27717</v>
      </c>
      <c r="F24" s="109">
        <v>30253</v>
      </c>
      <c r="G24" s="119">
        <f>IF(B11=0,IF(B24=0,0,100%),(B24)/B11)</f>
        <v>0.5310936658200569</v>
      </c>
      <c r="H24" s="118">
        <f>IF(C11=0,IF(C24=0,0,100%),(C24)/C11)</f>
        <v>0.5360890555799386</v>
      </c>
      <c r="I24" s="120">
        <f>IF(D11=0,IF(D24=0,0,100%),(D24)/D11)</f>
        <v>0.5360514354531681</v>
      </c>
      <c r="J24" s="118">
        <f>IF(E11=0,IF(E24=0,0,100%),(E24)/E11)</f>
        <v>0.5418556459180481</v>
      </c>
      <c r="K24" s="116">
        <f>IF(F11=0,IF(F24=0,0,100%),(F24)/F11)</f>
        <v>0.5499845474212373</v>
      </c>
    </row>
    <row r="25" spans="1:11" ht="12.75">
      <c r="A25" s="112"/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11" ht="12.75">
      <c r="A26" s="112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12.75">
      <c r="A27" s="112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12.75">
      <c r="A28" s="112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12.75">
      <c r="A29" s="112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1" ht="12.75">
      <c r="A30" s="112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2.75">
      <c r="A31" s="112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ht="12.75">
      <c r="A32" s="112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ht="12.75">
      <c r="A33" s="112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ht="12.75">
      <c r="A34" s="112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ht="12.75">
      <c r="A35" s="112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112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2.75">
      <c r="A37" s="112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>
      <c r="A38" s="112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2.75">
      <c r="A39" s="112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2.75">
      <c r="A40" s="112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ht="12.75">
      <c r="A41" s="112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>
      <c r="A42" s="112"/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ht="12.75">
      <c r="A43" s="112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2.75">
      <c r="A44" s="112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ht="12.75">
      <c r="A45" s="112"/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ht="12.75">
      <c r="A46" s="112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ht="12.75">
      <c r="A47" s="112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ht="12.75">
      <c r="A48" s="112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ht="12.75">
      <c r="A49" s="112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2.75">
      <c r="A50" s="112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ht="12.75">
      <c r="A51" s="112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ht="12.75">
      <c r="A52" s="112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2.75">
      <c r="A53" s="112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ht="12.75">
      <c r="A54" s="112"/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2.75">
      <c r="A55" s="112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12.75">
      <c r="A56" s="112"/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ht="12.75">
      <c r="A57" s="112"/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ht="12.75">
      <c r="A58" s="112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ht="12.75">
      <c r="A59" s="112"/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1" ht="12.75">
      <c r="A60" s="112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ht="12.75">
      <c r="A61" s="112"/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1" ht="12.75">
      <c r="A62" s="112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ht="12.75">
      <c r="A63" s="112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2.75">
      <c r="A64" s="112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12.75">
      <c r="A65" s="112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1" ht="12.75">
      <c r="A66" s="112"/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1:11" ht="12.75">
      <c r="A67" s="112"/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11" ht="12.75">
      <c r="A68" s="112"/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112"/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1:11" ht="12.75">
      <c r="A70" s="112"/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ht="12.75">
      <c r="A71" s="112"/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1" ht="12.75">
      <c r="A72" s="112"/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ht="12.75">
      <c r="A73" s="112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1" ht="12.75">
      <c r="A74" s="112"/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1:11" ht="12.75">
      <c r="A75" s="112"/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1" ht="12.75">
      <c r="A76" s="112"/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ht="12.75">
      <c r="A77" s="112"/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1:11" ht="12.75">
      <c r="A78" s="112"/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ht="12.75">
      <c r="A79" s="112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2.75">
      <c r="A80" s="112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2.75">
      <c r="A81" s="112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ht="12.75">
      <c r="A82" s="112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1" ht="12.75">
      <c r="A83" s="112"/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1:11" ht="12.75">
      <c r="A84" s="112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11" ht="12.75">
      <c r="A85" s="112"/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1" ht="12.75">
      <c r="A86" s="112"/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ht="12.75">
      <c r="A87" s="112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ht="12.75">
      <c r="A88" s="112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1" ht="12.75">
      <c r="A89" s="112"/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1" ht="12.75">
      <c r="A90" s="112"/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1:11" ht="12.75">
      <c r="A91" s="112"/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1:11" ht="12.75">
      <c r="A92" s="112"/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1:11" ht="12.75">
      <c r="A93" s="112"/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1" ht="12.75">
      <c r="A94" s="112"/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1:11" ht="12.75">
      <c r="A95" s="112"/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1:11" ht="12.75">
      <c r="A96" s="112"/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1:11" ht="12.75">
      <c r="A97" s="112"/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ht="12.75">
      <c r="A98" s="112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ht="12.75">
      <c r="A99" s="112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12.75">
      <c r="A100" s="112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12.75">
      <c r="A101" s="112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ht="12.75">
      <c r="A102" s="112"/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ht="12.75">
      <c r="A103" s="112"/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1" ht="12.75">
      <c r="A104" s="112"/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1" ht="12.75">
      <c r="A105" s="112"/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ht="12.75">
      <c r="A106" s="112"/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ht="12.75">
      <c r="A107" s="112"/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1" ht="12.75">
      <c r="A108" s="112"/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ht="12.75">
      <c r="A109" s="112"/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11" ht="12.75">
      <c r="A110" s="112"/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1:11" ht="12.75">
      <c r="A111" s="112"/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1:11" ht="12.75">
      <c r="A112" s="112"/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1:11" ht="12.75">
      <c r="A113" s="112"/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ht="12.75">
      <c r="A114" s="112"/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12.75">
      <c r="A115" s="112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ht="12.75">
      <c r="A116" s="112"/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1:11" ht="12.75">
      <c r="A117" s="112"/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1" ht="12.75">
      <c r="A118" s="112"/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1:11" ht="12.75">
      <c r="A119" s="112"/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</sheetData>
  <sheetProtection/>
  <conditionalFormatting sqref="G13:K24">
    <cfRule type="cellIs" priority="1" dxfId="10" operator="lessThan">
      <formula>0</formula>
    </cfRule>
  </conditionalFormatting>
  <hyperlinks>
    <hyperlink ref="I5" location="TOC!A1" display="Table of Content"/>
  </hyperlinks>
  <printOptions/>
  <pageMargins left="0.62992125984252" right="0.62992125984252" top="0.748031496062992" bottom="0.748031496062992" header="0.31496062992126" footer="0.31496062992126"/>
  <pageSetup horizontalDpi="600" verticalDpi="600" orientation="landscape" r:id="rId1"/>
  <headerFooter>
    <oddHeader>&amp;LNORS Multi-Year Complaint Trends Report &amp;CFY 2011, 2012, 2013, 2014, 2015&amp;RDispositions-BC</oddHeader>
    <oddFooter>&amp;L&amp;"Arial,Regular"&amp;7Included in Report: AK,AL,AR,AZ,CA,CO,CT,DC,DE,FL,GA,HI,IA,ID,IL,IN,KS,KY,LA,MA,MD,ME,MI,MN,MO,MS,MT,NC,ND,NE,NH,NJ,NM,NV,NY,OH,OK,OR,PA,PR,RI,SC,SD,TN,TX,UT,VA,VT,WA,WI,WV,WY
Excluded from Report: 
&amp;R&amp;7&amp;P of &amp;N</oddFooter>
    <firstFooter>&amp;L&amp;"Arial,Regular"&amp;8Disposition and Verification Information&amp;C&amp;"Arial,Regular"&amp;8&amp;D &amp;T&amp;R&amp;"Arial,Regular"&amp;8&amp;P of 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7.8515625" style="86" customWidth="1"/>
    <col min="2" max="2" width="8.28125" style="59" customWidth="1"/>
    <col min="3" max="5" width="8.421875" style="59" customWidth="1"/>
    <col min="6" max="6" width="8.28125" style="59" customWidth="1"/>
    <col min="7" max="11" width="8.7109375" style="59" customWidth="1"/>
    <col min="12" max="16384" width="11.421875" style="57" customWidth="1"/>
  </cols>
  <sheetData>
    <row r="1" spans="1:12" ht="12.75">
      <c r="A1" s="55" t="str">
        <f>'Major ComplaintCategories-All'!A1</f>
        <v>NORS Multi-Year Complaint Trends Report </v>
      </c>
      <c r="B1" s="55"/>
      <c r="C1" s="55"/>
      <c r="D1" s="55" t="s">
        <v>230</v>
      </c>
      <c r="E1" s="55"/>
      <c r="F1" s="55"/>
      <c r="G1" s="55"/>
      <c r="H1" s="55" t="s">
        <v>213</v>
      </c>
      <c r="I1" s="55"/>
      <c r="J1" s="56"/>
      <c r="K1" s="55"/>
      <c r="L1" s="55"/>
    </row>
    <row r="2" spans="1:12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8" t="s">
        <v>156</v>
      </c>
      <c r="B3" s="55"/>
      <c r="C3" s="55"/>
      <c r="D3" s="55"/>
      <c r="E3" s="55"/>
      <c r="F3" s="55"/>
      <c r="G3" s="55"/>
      <c r="H3" s="55"/>
      <c r="I3" s="55" t="str">
        <f ca="1">"Date: "&amp;TEXT(TODAY(),"m/d/yyyy")</f>
        <v>Date: 1/11/2017</v>
      </c>
      <c r="J3" s="55"/>
      <c r="K3" s="55"/>
      <c r="L3" s="55"/>
    </row>
    <row r="4" spans="1:12" ht="12.75">
      <c r="A4" s="59" t="s">
        <v>157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4.25">
      <c r="A5" s="59" t="s">
        <v>100</v>
      </c>
      <c r="B5" s="58"/>
      <c r="C5" s="58"/>
      <c r="D5" s="58"/>
      <c r="E5" s="58"/>
      <c r="F5" s="58"/>
      <c r="G5" s="58"/>
      <c r="H5" s="58"/>
      <c r="I5" s="87" t="s">
        <v>199</v>
      </c>
      <c r="J5" s="58"/>
      <c r="K5" s="58"/>
      <c r="L5" s="58"/>
    </row>
    <row r="6" spans="1:11" ht="12.75">
      <c r="A6" s="60" t="s">
        <v>159</v>
      </c>
      <c r="B6" s="61"/>
      <c r="C6" s="62"/>
      <c r="D6" s="62"/>
      <c r="E6" s="62"/>
      <c r="F6" s="63" t="s">
        <v>146</v>
      </c>
      <c r="G6" s="62"/>
      <c r="H6" s="62"/>
      <c r="I6" s="62"/>
      <c r="J6" s="62"/>
      <c r="K6" s="64"/>
    </row>
    <row r="7" spans="1:11" s="69" customFormat="1" ht="12.75">
      <c r="A7" s="65" t="s">
        <v>100</v>
      </c>
      <c r="B7" s="66">
        <v>2011</v>
      </c>
      <c r="C7" s="66">
        <v>2012</v>
      </c>
      <c r="D7" s="66">
        <v>2013</v>
      </c>
      <c r="E7" s="66">
        <v>2014</v>
      </c>
      <c r="F7" s="67">
        <v>2015</v>
      </c>
      <c r="G7" s="68">
        <v>2011</v>
      </c>
      <c r="H7" s="66">
        <v>2012</v>
      </c>
      <c r="I7" s="66">
        <v>2013</v>
      </c>
      <c r="J7" s="66">
        <v>2014</v>
      </c>
      <c r="K7" s="66">
        <v>2015</v>
      </c>
    </row>
    <row r="8" spans="1:11" s="69" customFormat="1" ht="12.75">
      <c r="A8" s="65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1" s="69" customFormat="1" ht="12.75">
      <c r="A9" s="197" t="s">
        <v>214</v>
      </c>
      <c r="B9" s="71">
        <f>'Closed Cases'!B47</f>
        <v>2228</v>
      </c>
      <c r="C9" s="71">
        <f>'Closed Cases'!C47</f>
        <v>2893</v>
      </c>
      <c r="D9" s="71">
        <f>'Closed Cases'!D47</f>
        <v>2859</v>
      </c>
      <c r="E9" s="71">
        <f>'Closed Cases'!E47</f>
        <v>2826</v>
      </c>
      <c r="F9" s="71">
        <f>'Closed Cases'!F47</f>
        <v>3246</v>
      </c>
      <c r="G9" s="68"/>
      <c r="H9" s="66"/>
      <c r="I9" s="66"/>
      <c r="J9" s="66"/>
      <c r="K9" s="66"/>
    </row>
    <row r="10" spans="1:11" s="69" customFormat="1" ht="12.75">
      <c r="A10" s="65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1" ht="12.75">
      <c r="A11" s="70" t="s">
        <v>145</v>
      </c>
      <c r="B11" s="71">
        <f>SUM(B16:B24)</f>
        <v>2788</v>
      </c>
      <c r="C11" s="71">
        <f>SUM(C16:C24)</f>
        <v>3426</v>
      </c>
      <c r="D11" s="71">
        <f>SUM(D16:D24)</f>
        <v>3490</v>
      </c>
      <c r="E11" s="71">
        <f>SUM(E16:E24)</f>
        <v>3606</v>
      </c>
      <c r="F11" s="71">
        <f>SUM(F16:F24)</f>
        <v>4086</v>
      </c>
      <c r="G11" s="72"/>
      <c r="H11" s="73"/>
      <c r="I11" s="73"/>
      <c r="J11" s="73"/>
      <c r="K11" s="73"/>
    </row>
    <row r="12" spans="1:11" ht="12.75">
      <c r="A12" s="74"/>
      <c r="B12" s="71"/>
      <c r="C12" s="71"/>
      <c r="D12" s="71"/>
      <c r="E12" s="71"/>
      <c r="F12" s="75"/>
      <c r="G12" s="72"/>
      <c r="H12" s="73"/>
      <c r="I12" s="73"/>
      <c r="J12" s="73"/>
      <c r="K12" s="73"/>
    </row>
    <row r="13" spans="1:11" ht="12.75">
      <c r="A13" s="74" t="s">
        <v>158</v>
      </c>
      <c r="B13" s="76">
        <v>18</v>
      </c>
      <c r="C13" s="76">
        <v>2330</v>
      </c>
      <c r="D13" s="76">
        <v>2419</v>
      </c>
      <c r="E13" s="76">
        <v>2514</v>
      </c>
      <c r="F13" s="77">
        <v>2887</v>
      </c>
      <c r="G13" s="126">
        <f>IF(B11=0,IF(B13=0,0,100%),(B13)/B11)</f>
        <v>0.006456241032998565</v>
      </c>
      <c r="H13" s="133">
        <f>IF(C11=0,IF(C13=0,0,100%),(C13)/C11)</f>
        <v>0.6800934033858728</v>
      </c>
      <c r="I13" s="132">
        <f>IF(D11=0,IF(D13=0,0,100%),(D13)/D11)</f>
        <v>0.6931232091690545</v>
      </c>
      <c r="J13" s="129">
        <f>IF(E11=0,IF(E13=0,0,100%),(E13)/E11)</f>
        <v>0.697171381031614</v>
      </c>
      <c r="K13" s="129">
        <f>IF(F11=0,IF(F13=0,0,100%),(F13)/F11)</f>
        <v>0.7065589818893784</v>
      </c>
    </row>
    <row r="14" spans="1:11" ht="12.75">
      <c r="A14" s="78"/>
      <c r="B14" s="79"/>
      <c r="C14" s="79"/>
      <c r="D14" s="79"/>
      <c r="E14" s="79"/>
      <c r="F14" s="80"/>
      <c r="G14" s="127"/>
      <c r="H14" s="80"/>
      <c r="I14" s="79"/>
      <c r="J14" s="130"/>
      <c r="K14" s="130"/>
    </row>
    <row r="15" spans="1:11" ht="12.75">
      <c r="A15" s="70" t="s">
        <v>147</v>
      </c>
      <c r="B15" s="81"/>
      <c r="C15" s="81"/>
      <c r="D15" s="81"/>
      <c r="E15" s="81"/>
      <c r="F15" s="82"/>
      <c r="G15" s="128"/>
      <c r="H15" s="134"/>
      <c r="I15" s="73"/>
      <c r="J15" s="131"/>
      <c r="K15" s="131"/>
    </row>
    <row r="16" spans="1:11" ht="25.5">
      <c r="A16" s="83" t="s">
        <v>135</v>
      </c>
      <c r="B16" s="81">
        <v>0</v>
      </c>
      <c r="C16" s="81">
        <v>19</v>
      </c>
      <c r="D16" s="81">
        <v>11</v>
      </c>
      <c r="E16" s="81">
        <v>7</v>
      </c>
      <c r="F16" s="81">
        <v>6</v>
      </c>
      <c r="G16" s="126">
        <f>IF(B11=0,IF(B16=0,0,100%),(B16)/B11)</f>
        <v>0</v>
      </c>
      <c r="H16" s="133">
        <f>IF(C11=0,IF(C16=0,0,100%),(C16)/C11)</f>
        <v>0.005545826036193812</v>
      </c>
      <c r="I16" s="132">
        <f>IF(D11=0,IF(D16=0,0,100%),(D16)/D11)</f>
        <v>0.003151862464183381</v>
      </c>
      <c r="J16" s="129">
        <f>IF(E11=0,IF(E16=0,0,100%),(E16)/E11)</f>
        <v>0.0019412090959511925</v>
      </c>
      <c r="K16" s="129">
        <f>IF(F11=0,IF(F16=0,0,100%),(F16)/F11)</f>
        <v>0.0014684287812041115</v>
      </c>
    </row>
    <row r="17" spans="1:11" ht="25.5">
      <c r="A17" s="83" t="s">
        <v>136</v>
      </c>
      <c r="B17" s="81">
        <v>92</v>
      </c>
      <c r="C17" s="81">
        <v>165</v>
      </c>
      <c r="D17" s="81">
        <v>144</v>
      </c>
      <c r="E17" s="81">
        <v>134</v>
      </c>
      <c r="F17" s="81">
        <v>123</v>
      </c>
      <c r="G17" s="126">
        <f>IF(B11=0,IF(B17=0,0,100%),(B17)/B11)</f>
        <v>0.03299856527977044</v>
      </c>
      <c r="H17" s="133">
        <f>IF(C11=0,IF(C17=0,0,100%),(C17)/C11)</f>
        <v>0.04816112084063047</v>
      </c>
      <c r="I17" s="132">
        <f>IF(D11=0,IF(D17=0,0,100%),(D17)/D11)</f>
        <v>0.04126074498567335</v>
      </c>
      <c r="J17" s="129">
        <f>IF(E11=0,IF(E17=0,0,100%),(E17)/E11)</f>
        <v>0.03716028840820854</v>
      </c>
      <c r="K17" s="129">
        <f>IF(F11=0,IF(F17=0,0,100%),(F17)/F11)</f>
        <v>0.03010279001468429</v>
      </c>
    </row>
    <row r="18" spans="1:11" ht="12.75">
      <c r="A18" s="83" t="s">
        <v>137</v>
      </c>
      <c r="B18" s="81">
        <v>99</v>
      </c>
      <c r="C18" s="81">
        <v>153</v>
      </c>
      <c r="D18" s="81">
        <v>148</v>
      </c>
      <c r="E18" s="81">
        <v>111</v>
      </c>
      <c r="F18" s="81">
        <v>143</v>
      </c>
      <c r="G18" s="126">
        <f>IF(B11=0,IF(B18=0,0,100%),(B18)/B11)</f>
        <v>0.03550932568149211</v>
      </c>
      <c r="H18" s="133">
        <f>IF(C11=0,IF(C18=0,0,100%),(C18)/C11)</f>
        <v>0.0446584938704028</v>
      </c>
      <c r="I18" s="132">
        <f>IF(D11=0,IF(D18=0,0,100%),(D18)/D11)</f>
        <v>0.042406876790830945</v>
      </c>
      <c r="J18" s="129">
        <f>IF(E11=0,IF(E18=0,0,100%),(E18)/E11)</f>
        <v>0.030782029950083195</v>
      </c>
      <c r="K18" s="129">
        <f>IF(F11=0,IF(F18=0,0,100%),(F18)/F11)</f>
        <v>0.03499755261869799</v>
      </c>
    </row>
    <row r="19" spans="1:11" ht="25.5">
      <c r="A19" s="83" t="s">
        <v>142</v>
      </c>
      <c r="B19" s="81">
        <v>372</v>
      </c>
      <c r="C19" s="81">
        <v>405</v>
      </c>
      <c r="D19" s="81">
        <v>326</v>
      </c>
      <c r="E19" s="81">
        <v>409</v>
      </c>
      <c r="F19" s="81">
        <v>379</v>
      </c>
      <c r="G19" s="126">
        <f>IF(B11=0,IF(B19=0,0,100%),(B19)/B11)</f>
        <v>0.133428981348637</v>
      </c>
      <c r="H19" s="133">
        <f>IF(C11=0,IF(C19=0,0,100%),(C19)/C11)</f>
        <v>0.11821366024518389</v>
      </c>
      <c r="I19" s="132">
        <f>IF(D11=0,IF(D19=0,0,100%),(D19)/D11)</f>
        <v>0.09340974212034384</v>
      </c>
      <c r="J19" s="129">
        <f>IF(E11=0,IF(E19=0,0,100%),(E19)/E11)</f>
        <v>0.11342207432057681</v>
      </c>
      <c r="K19" s="129">
        <f>IF(F11=0,IF(F19=0,0,100%),(F19)/F11)</f>
        <v>0.09275575134605972</v>
      </c>
    </row>
    <row r="20" spans="1:11" ht="25.5">
      <c r="A20" s="83" t="s">
        <v>143</v>
      </c>
      <c r="B20" s="81">
        <v>19</v>
      </c>
      <c r="C20" s="81">
        <v>15</v>
      </c>
      <c r="D20" s="81">
        <v>6</v>
      </c>
      <c r="E20" s="81">
        <v>4</v>
      </c>
      <c r="F20" s="81">
        <v>6</v>
      </c>
      <c r="G20" s="126">
        <f>IF(B11=0,IF(B20=0,0,100%),(B20)/B11)</f>
        <v>0.0068149210903873745</v>
      </c>
      <c r="H20" s="133">
        <f>IF(C11=0,IF(C20=0,0,100%),(C20)/C11)</f>
        <v>0.0043782837127845885</v>
      </c>
      <c r="I20" s="132">
        <f>IF(D11=0,IF(D20=0,0,100%),(D20)/D11)</f>
        <v>0.0017191977077363897</v>
      </c>
      <c r="J20" s="129">
        <f>IF(E11=0,IF(E20=0,0,100%),(E20)/E11)</f>
        <v>0.0011092623405435386</v>
      </c>
      <c r="K20" s="129">
        <f>IF(F11=0,IF(F20=0,0,100%),(F20)/F11)</f>
        <v>0.0014684287812041115</v>
      </c>
    </row>
    <row r="21" spans="1:11" ht="25.5">
      <c r="A21" s="83" t="s">
        <v>144</v>
      </c>
      <c r="B21" s="81">
        <v>45</v>
      </c>
      <c r="C21" s="81">
        <v>154</v>
      </c>
      <c r="D21" s="81">
        <v>74</v>
      </c>
      <c r="E21" s="81">
        <v>26</v>
      </c>
      <c r="F21" s="81">
        <v>22</v>
      </c>
      <c r="G21" s="126">
        <f>IF(B11=0,IF(B21=0,0,100%),(B21)/B11)</f>
        <v>0.016140602582496413</v>
      </c>
      <c r="H21" s="133">
        <f>IF(C11=0,IF(C21=0,0,100%),(C21)/C11)</f>
        <v>0.04495037945125511</v>
      </c>
      <c r="I21" s="132">
        <f>IF(D11=0,IF(D21=0,0,100%),(D21)/D11)</f>
        <v>0.021203438395415473</v>
      </c>
      <c r="J21" s="129">
        <f>IF(E11=0,IF(E21=0,0,100%),(E21)/E11)</f>
        <v>0.007210205213533</v>
      </c>
      <c r="K21" s="129">
        <f>IF(F11=0,IF(F21=0,0,100%),(F21)/F11)</f>
        <v>0.0053842388644150755</v>
      </c>
    </row>
    <row r="22" spans="1:11" ht="12.75">
      <c r="A22" s="83" t="s">
        <v>138</v>
      </c>
      <c r="B22" s="81">
        <v>226</v>
      </c>
      <c r="C22" s="81">
        <v>468</v>
      </c>
      <c r="D22" s="81">
        <v>447</v>
      </c>
      <c r="E22" s="81">
        <v>333</v>
      </c>
      <c r="F22" s="81">
        <v>350</v>
      </c>
      <c r="G22" s="126">
        <f>IF(B11=0,IF(B22=0,0,100%),(B22)/B11)</f>
        <v>0.08106169296987087</v>
      </c>
      <c r="H22" s="133">
        <f>IF(C11=0,IF(C22=0,0,100%),(C22)/C11)</f>
        <v>0.13660245183887915</v>
      </c>
      <c r="I22" s="132">
        <f>IF(D11=0,IF(D22=0,0,100%),(D22)/D11)</f>
        <v>0.12808022922636103</v>
      </c>
      <c r="J22" s="129">
        <f>IF(E11=0,IF(E22=0,0,100%),(E22)/E11)</f>
        <v>0.09234608985024959</v>
      </c>
      <c r="K22" s="129">
        <f>IF(F11=0,IF(F22=0,0,100%),(F22)/F11)</f>
        <v>0.08565834557023984</v>
      </c>
    </row>
    <row r="23" spans="1:11" ht="25.5">
      <c r="A23" s="83" t="s">
        <v>139</v>
      </c>
      <c r="B23" s="81">
        <v>427</v>
      </c>
      <c r="C23" s="81">
        <v>487</v>
      </c>
      <c r="D23" s="81">
        <v>708</v>
      </c>
      <c r="E23" s="81">
        <v>626</v>
      </c>
      <c r="F23" s="81">
        <v>763</v>
      </c>
      <c r="G23" s="126">
        <f>IF(B11=0,IF(B23=0,0,100%),(B23)/B11)</f>
        <v>0.15315638450502153</v>
      </c>
      <c r="H23" s="133">
        <f>IF(C11=0,IF(C23=0,0,100%),(C23)/C11)</f>
        <v>0.14214827787507298</v>
      </c>
      <c r="I23" s="132">
        <f>IF(D11=0,IF(D23=0,0,100%),(D23)/D11)</f>
        <v>0.202865329512894</v>
      </c>
      <c r="J23" s="129">
        <f>IF(E11=0,IF(E23=0,0,100%),(E23)/E11)</f>
        <v>0.1735995562950638</v>
      </c>
      <c r="K23" s="129">
        <f>IF(F11=0,IF(F23=0,0,100%),(F23)/F11)</f>
        <v>0.18673519334312286</v>
      </c>
    </row>
    <row r="24" spans="1:11" ht="25.5">
      <c r="A24" s="83" t="s">
        <v>140</v>
      </c>
      <c r="B24" s="81">
        <v>1508</v>
      </c>
      <c r="C24" s="81">
        <v>1560</v>
      </c>
      <c r="D24" s="81">
        <v>1626</v>
      </c>
      <c r="E24" s="81">
        <v>1956</v>
      </c>
      <c r="F24" s="81">
        <v>2294</v>
      </c>
      <c r="G24" s="126">
        <f>IF(B11=0,IF(B24=0,0,100%),(B24)/B11)</f>
        <v>0.5408895265423243</v>
      </c>
      <c r="H24" s="133">
        <f>IF(C11=0,IF(C24=0,0,100%),(C24)/C11)</f>
        <v>0.4553415061295972</v>
      </c>
      <c r="I24" s="132">
        <f>IF(D11=0,IF(D24=0,0,100%),(D24)/D11)</f>
        <v>0.4659025787965616</v>
      </c>
      <c r="J24" s="129">
        <f>IF(E11=0,IF(E24=0,0,100%),(E24)/E11)</f>
        <v>0.5424292845257903</v>
      </c>
      <c r="K24" s="129">
        <f>IF(F11=0,IF(F24=0,0,100%),(F24)/F11)</f>
        <v>0.561429270680372</v>
      </c>
    </row>
    <row r="25" spans="1:11" ht="12.75">
      <c r="A25" s="85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2.75">
      <c r="A26" s="85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2.75">
      <c r="A27" s="85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2.75">
      <c r="A28" s="85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2.75">
      <c r="A29" s="85"/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2.75">
      <c r="A30" s="85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2.75">
      <c r="A31" s="85"/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2.75">
      <c r="A32" s="85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2.75">
      <c r="A33" s="85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2.75">
      <c r="A34" s="85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2.75">
      <c r="A35" s="85"/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75">
      <c r="A36" s="85"/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ht="12.75">
      <c r="A37" s="85"/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2.75">
      <c r="A38" s="85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12.75">
      <c r="A39" s="85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2.75">
      <c r="A40" s="85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2.75">
      <c r="A41" s="85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2.75">
      <c r="A42" s="85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2.75">
      <c r="A43" s="85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2.75">
      <c r="A44" s="85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2.75">
      <c r="A45" s="85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2.75">
      <c r="A46" s="85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2.75">
      <c r="A47" s="85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2.75">
      <c r="A48" s="85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2.75">
      <c r="A49" s="85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2.75">
      <c r="A50" s="85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2.75">
      <c r="A51" s="85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2.75">
      <c r="A52" s="85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2.75">
      <c r="A53" s="85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2.75">
      <c r="A54" s="85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2.75">
      <c r="A55" s="85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2.75">
      <c r="A56" s="85"/>
      <c r="B56" s="57"/>
      <c r="C56" s="57"/>
      <c r="D56" s="57"/>
      <c r="E56" s="57"/>
      <c r="F56" s="57"/>
      <c r="G56" s="57"/>
      <c r="H56" s="57"/>
      <c r="I56" s="57"/>
      <c r="J56" s="57"/>
      <c r="K56" s="57"/>
    </row>
  </sheetData>
  <sheetProtection/>
  <conditionalFormatting sqref="G13:K24">
    <cfRule type="cellIs" priority="1" dxfId="10" operator="lessThan">
      <formula>0</formula>
    </cfRule>
  </conditionalFormatting>
  <hyperlinks>
    <hyperlink ref="I5" location="TOC!A1" display="Table of Content"/>
  </hyperlinks>
  <printOptions/>
  <pageMargins left="0.62992125984252" right="0.62992125984252" top="0.748031496062992" bottom="0.748031496062992" header="0.31496062992126" footer="0.31496062992126"/>
  <pageSetup horizontalDpi="600" verticalDpi="600" orientation="landscape" r:id="rId1"/>
  <headerFooter>
    <oddHeader>&amp;LNORS Multi-Year Complaint Trends Report &amp;CFY 2011, 2012, 2013, 2014, 2015&amp;RDispositions-OT</oddHeader>
    <oddFooter>&amp;L&amp;"Arial,Regular"&amp;7Included in Report: AK,AL,AR,AZ,CA,CO,CT,DC,DE,FL,GA,HI,IA,ID,IL,IN,KS,KY,LA,MA,MD,ME,MI,MN,MO,MS,MT,NC,ND,NE,NH,NJ,NM,NV,NY,OH,OK,OR,PA,PR,RI,SC,SD,TN,TX,UT,VA,VT,WA,WI,WV,WY
Excluded from Report: 
&amp;R&amp;7&amp;P of &amp;N</oddFooter>
    <firstFooter>&amp;L&amp;"Arial,Regular"&amp;8Disposition and Verification Information&amp;C&amp;"Arial,Regular"&amp;8&amp;D &amp;T&amp;R&amp;"Arial,Regular"&amp;8&amp;P of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5"/>
  <cols>
    <col min="1" max="1" width="41.00390625" style="0" customWidth="1"/>
    <col min="4" max="4" width="9.140625" style="0" customWidth="1"/>
    <col min="7" max="11" width="8.57421875" style="0" customWidth="1"/>
  </cols>
  <sheetData>
    <row r="1" spans="1:11" s="201" customFormat="1" ht="15">
      <c r="A1" s="55" t="s">
        <v>203</v>
      </c>
      <c r="B1" s="55"/>
      <c r="C1" s="55"/>
      <c r="D1" s="202"/>
      <c r="E1" s="55" t="s">
        <v>230</v>
      </c>
      <c r="F1" s="55"/>
      <c r="G1" s="55"/>
      <c r="I1" s="55" t="s">
        <v>214</v>
      </c>
      <c r="J1" s="56"/>
      <c r="K1" s="55"/>
    </row>
    <row r="2" spans="1:11" s="201" customFormat="1" ht="15">
      <c r="A2" s="147"/>
      <c r="B2" s="55"/>
      <c r="C2" s="55"/>
      <c r="D2" s="148"/>
      <c r="E2" s="55"/>
      <c r="F2" s="55"/>
      <c r="G2" s="55"/>
      <c r="H2" s="55"/>
      <c r="I2" s="55"/>
      <c r="J2" s="55"/>
      <c r="K2" s="55"/>
    </row>
    <row r="3" spans="1:11" s="201" customFormat="1" ht="15">
      <c r="A3" s="84" t="s">
        <v>156</v>
      </c>
      <c r="B3" s="55"/>
      <c r="C3" s="55"/>
      <c r="D3" s="148"/>
      <c r="E3" s="55"/>
      <c r="F3" s="55"/>
      <c r="G3" s="55"/>
      <c r="H3" s="55"/>
      <c r="I3" s="55" t="str">
        <f ca="1">"Date: "&amp;TEXT(TODAY(),"m/d/yyyy")</f>
        <v>Date: 1/11/2017</v>
      </c>
      <c r="J3" s="55"/>
      <c r="K3" s="55" t="s">
        <v>100</v>
      </c>
    </row>
    <row r="4" spans="1:11" ht="15">
      <c r="A4" s="58" t="s">
        <v>162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">
      <c r="A5" s="149" t="s">
        <v>100</v>
      </c>
      <c r="B5" s="55"/>
      <c r="C5" s="55"/>
      <c r="D5" s="55"/>
      <c r="E5" s="55"/>
      <c r="F5" s="55"/>
      <c r="G5" s="55"/>
      <c r="H5" s="55"/>
      <c r="I5" s="87" t="s">
        <v>199</v>
      </c>
      <c r="K5" s="55"/>
    </row>
    <row r="6" spans="1:11" ht="13.5" customHeight="1">
      <c r="A6" s="211" t="s">
        <v>225</v>
      </c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5">
      <c r="A7" s="208" t="s">
        <v>100</v>
      </c>
      <c r="B7" s="209">
        <v>2011</v>
      </c>
      <c r="C7" s="209">
        <v>2012</v>
      </c>
      <c r="D7" s="209">
        <v>2013</v>
      </c>
      <c r="E7" s="209">
        <v>2014</v>
      </c>
      <c r="F7" s="217">
        <v>2015</v>
      </c>
      <c r="G7" s="214">
        <v>2011</v>
      </c>
      <c r="H7" s="210">
        <v>2012</v>
      </c>
      <c r="I7" s="210">
        <v>2013</v>
      </c>
      <c r="J7" s="210">
        <v>2014</v>
      </c>
      <c r="K7" s="210">
        <v>2015</v>
      </c>
    </row>
    <row r="8" spans="1:11" ht="15">
      <c r="A8" s="199" t="s">
        <v>215</v>
      </c>
      <c r="B8" s="200">
        <f aca="true" t="shared" si="0" ref="B8:F17">SUM(B21,B34,B47)</f>
        <v>132387</v>
      </c>
      <c r="C8" s="200">
        <f t="shared" si="0"/>
        <v>126398</v>
      </c>
      <c r="D8" s="200">
        <f t="shared" si="0"/>
        <v>123666</v>
      </c>
      <c r="E8" s="200">
        <f t="shared" si="0"/>
        <v>125642</v>
      </c>
      <c r="F8" s="218">
        <f t="shared" si="0"/>
        <v>129559</v>
      </c>
      <c r="G8" s="215"/>
      <c r="H8" s="66"/>
      <c r="I8" s="66"/>
      <c r="J8" s="66"/>
      <c r="K8" s="66"/>
    </row>
    <row r="9" spans="1:11" ht="15">
      <c r="A9" s="206" t="s">
        <v>216</v>
      </c>
      <c r="B9" s="203">
        <f t="shared" si="0"/>
        <v>50505</v>
      </c>
      <c r="C9" s="203">
        <f t="shared" si="0"/>
        <v>46735</v>
      </c>
      <c r="D9" s="203">
        <f t="shared" si="0"/>
        <v>45987</v>
      </c>
      <c r="E9" s="203">
        <f t="shared" si="0"/>
        <v>49558</v>
      </c>
      <c r="F9" s="219">
        <f t="shared" si="0"/>
        <v>50640</v>
      </c>
      <c r="G9" s="216">
        <f>IF(B8=0,IF(B9=0,0,100%),(B9)/B8)</f>
        <v>0.38149516191166805</v>
      </c>
      <c r="H9" s="205">
        <f>IF(C8=0,IF(C9=0,0,100%),(C9)/C8)</f>
        <v>0.3697447744426336</v>
      </c>
      <c r="I9" s="205">
        <f>IF(D8=0,IF(D9=0,0,100%),(D9)/D8)</f>
        <v>0.37186453835330646</v>
      </c>
      <c r="J9" s="205">
        <f>IF(E8=0,IF(E9=0,0,100%),(E9)/E8)</f>
        <v>0.394438165581573</v>
      </c>
      <c r="K9" s="205">
        <f>IF(F8=0,IF(F9=0,0,100%),(F9)/F8)</f>
        <v>0.39086439382829447</v>
      </c>
    </row>
    <row r="10" spans="1:11" ht="15">
      <c r="A10" s="206" t="s">
        <v>217</v>
      </c>
      <c r="B10" s="203">
        <f t="shared" si="0"/>
        <v>25807</v>
      </c>
      <c r="C10" s="203">
        <f t="shared" si="0"/>
        <v>24537</v>
      </c>
      <c r="D10" s="203">
        <f t="shared" si="0"/>
        <v>24352</v>
      </c>
      <c r="E10" s="203">
        <f t="shared" si="0"/>
        <v>23715</v>
      </c>
      <c r="F10" s="219">
        <f t="shared" si="0"/>
        <v>24293</v>
      </c>
      <c r="G10" s="216">
        <f>IF(B8=0,IF(B10=0,0,100%),(B10)/B8)</f>
        <v>0.19493605867645614</v>
      </c>
      <c r="H10" s="205">
        <f>IF(C8=0,IF(C10=0,0,100%),(C10)/C8)</f>
        <v>0.19412490703966834</v>
      </c>
      <c r="I10" s="205">
        <f>IF(D8=0,IF(D10=0,0,100%),(D10)/D8)</f>
        <v>0.19691750359840215</v>
      </c>
      <c r="J10" s="205">
        <f>IF(E8=0,IF(E10=0,0,100%),(E10)/E8)</f>
        <v>0.18875057703634135</v>
      </c>
      <c r="K10" s="205">
        <f>IF(F8=0,IF(F10=0,0,100%),(F10)/F8)</f>
        <v>0.18750530646269267</v>
      </c>
    </row>
    <row r="11" spans="1:11" ht="30">
      <c r="A11" s="206" t="s">
        <v>218</v>
      </c>
      <c r="B11" s="203">
        <f t="shared" si="0"/>
        <v>1244</v>
      </c>
      <c r="C11" s="203">
        <f t="shared" si="0"/>
        <v>1316</v>
      </c>
      <c r="D11" s="203">
        <f t="shared" si="0"/>
        <v>1131</v>
      </c>
      <c r="E11" s="203">
        <f t="shared" si="0"/>
        <v>1189</v>
      </c>
      <c r="F11" s="219">
        <f t="shared" si="0"/>
        <v>1277</v>
      </c>
      <c r="G11" s="216">
        <f>IF(B8=0,IF(B11=0,0,100%),(B11)/B8)</f>
        <v>0.009396693028771707</v>
      </c>
      <c r="H11" s="205">
        <f>IF(C8=0,IF(C11=0,0,100%),(C11)/C8)</f>
        <v>0.010411557144891533</v>
      </c>
      <c r="I11" s="205">
        <f>IF(D8=0,IF(D11=0,0,100%),(D11)/D8)</f>
        <v>0.00914560186308282</v>
      </c>
      <c r="J11" s="205">
        <f>IF(E8=0,IF(E11=0,0,100%),(E11)/E8)</f>
        <v>0.009463395998153483</v>
      </c>
      <c r="K11" s="205">
        <f>IF(F8=0,IF(F11=0,0,100%),(F11)/F8)</f>
        <v>0.009856513248790126</v>
      </c>
    </row>
    <row r="12" spans="1:11" ht="15">
      <c r="A12" s="206" t="s">
        <v>219</v>
      </c>
      <c r="B12" s="203">
        <f t="shared" si="0"/>
        <v>16937</v>
      </c>
      <c r="C12" s="203">
        <f t="shared" si="0"/>
        <v>16446</v>
      </c>
      <c r="D12" s="203">
        <f t="shared" si="0"/>
        <v>16241</v>
      </c>
      <c r="E12" s="203">
        <f t="shared" si="0"/>
        <v>15156</v>
      </c>
      <c r="F12" s="219">
        <f t="shared" si="0"/>
        <v>15872</v>
      </c>
      <c r="G12" s="216">
        <f>IF(B8=0,IF(B12=0,0,100%),(B12)/B8)</f>
        <v>0.12793552237002123</v>
      </c>
      <c r="H12" s="205">
        <f>IF(C8=0,IF(C12=0,0,100%),(C12)/C8)</f>
        <v>0.13011281824079496</v>
      </c>
      <c r="I12" s="205">
        <f>IF(D8=0,IF(D12=0,0,100%),(D12)/D8)</f>
        <v>0.1313295489463555</v>
      </c>
      <c r="J12" s="205">
        <f>IF(E8=0,IF(E12=0,0,100%),(E12)/E8)</f>
        <v>0.12062845226914566</v>
      </c>
      <c r="K12" s="205">
        <f>IF(F8=0,IF(F12=0,0,100%),(F12)/F8)</f>
        <v>0.1225078921572411</v>
      </c>
    </row>
    <row r="13" spans="1:11" ht="15" customHeight="1">
      <c r="A13" s="206" t="s">
        <v>220</v>
      </c>
      <c r="B13" s="203">
        <f t="shared" si="0"/>
        <v>23006</v>
      </c>
      <c r="C13" s="203">
        <f t="shared" si="0"/>
        <v>23525</v>
      </c>
      <c r="D13" s="203">
        <f t="shared" si="0"/>
        <v>22809</v>
      </c>
      <c r="E13" s="203">
        <f t="shared" si="0"/>
        <v>23256</v>
      </c>
      <c r="F13" s="219">
        <f t="shared" si="0"/>
        <v>23062</v>
      </c>
      <c r="G13" s="216">
        <f>IF(B8=0,IF(B13=0,0,100%),(B13)/B8)</f>
        <v>0.17377839213820087</v>
      </c>
      <c r="H13" s="205">
        <f>IF(C8=0,IF(C13=0,0,100%),(C13)/C8)</f>
        <v>0.18611845124131712</v>
      </c>
      <c r="I13" s="205">
        <f>IF(D8=0,IF(D13=0,0,100%),(D13)/D8)</f>
        <v>0.18444034738731746</v>
      </c>
      <c r="J13" s="205">
        <f>IF(E8=0,IF(E13=0,0,100%),(E13)/E8)</f>
        <v>0.18509734006144443</v>
      </c>
      <c r="K13" s="205">
        <f>IF(F8=0,IF(F13=0,0,100%),(F13)/F8)</f>
        <v>0.17800384380861228</v>
      </c>
    </row>
    <row r="14" spans="1:11" ht="15">
      <c r="A14" s="206" t="s">
        <v>221</v>
      </c>
      <c r="B14" s="203">
        <f t="shared" si="0"/>
        <v>3318</v>
      </c>
      <c r="C14" s="203">
        <f t="shared" si="0"/>
        <v>2559</v>
      </c>
      <c r="D14" s="203">
        <f t="shared" si="0"/>
        <v>2385</v>
      </c>
      <c r="E14" s="203">
        <f t="shared" si="0"/>
        <v>2490</v>
      </c>
      <c r="F14" s="219">
        <f t="shared" si="0"/>
        <v>3240</v>
      </c>
      <c r="G14" s="216">
        <f>IF(B8=0,IF(B14=0,0,100%),(B14)/B8)</f>
        <v>0.02506288381789753</v>
      </c>
      <c r="H14" s="205">
        <f>IF(C8=0,IF(C14=0,0,100%),(C14)/C8)</f>
        <v>0.020245573505909904</v>
      </c>
      <c r="I14" s="205">
        <f>IF(D8=0,IF(D14=0,0,100%),(D14)/D8)</f>
        <v>0.0192858182523895</v>
      </c>
      <c r="J14" s="205">
        <f>IF(E8=0,IF(E14=0,0,100%),(E14)/E8)</f>
        <v>0.01981821365466962</v>
      </c>
      <c r="K14" s="205">
        <f>IF(F8=0,IF(F14=0,0,100%),(F14)/F8)</f>
        <v>0.025007911453469076</v>
      </c>
    </row>
    <row r="15" spans="1:11" ht="15">
      <c r="A15" s="206" t="s">
        <v>222</v>
      </c>
      <c r="B15" s="203">
        <f t="shared" si="0"/>
        <v>4466</v>
      </c>
      <c r="C15" s="203">
        <f t="shared" si="0"/>
        <v>4550</v>
      </c>
      <c r="D15" s="203">
        <f t="shared" si="0"/>
        <v>4579</v>
      </c>
      <c r="E15" s="203">
        <f t="shared" si="0"/>
        <v>4659</v>
      </c>
      <c r="F15" s="219">
        <f t="shared" si="0"/>
        <v>5074</v>
      </c>
      <c r="G15" s="216">
        <f>IF(B8=0,IF(B15=0,0,100%),(B15)/B8)</f>
        <v>0.03373443011776081</v>
      </c>
      <c r="H15" s="205">
        <f>IF(C8=0,IF(C15=0,0,100%),(C15)/C8)</f>
        <v>0.035997405022231366</v>
      </c>
      <c r="I15" s="205">
        <f>IF(D8=0,IF(D15=0,0,100%),(D15)/D8)</f>
        <v>0.03702715378519561</v>
      </c>
      <c r="J15" s="205">
        <f>IF(E8=0,IF(E15=0,0,100%),(E15)/E8)</f>
        <v>0.037081549163496284</v>
      </c>
      <c r="K15" s="205">
        <f>IF(F8=0,IF(F15=0,0,100%),(F15)/F8)</f>
        <v>0.039163624294722865</v>
      </c>
    </row>
    <row r="16" spans="1:11" ht="15">
      <c r="A16" s="206" t="s">
        <v>223</v>
      </c>
      <c r="B16" s="203">
        <f t="shared" si="0"/>
        <v>4793</v>
      </c>
      <c r="C16" s="203">
        <f t="shared" si="0"/>
        <v>4750</v>
      </c>
      <c r="D16" s="203">
        <f t="shared" si="0"/>
        <v>4763</v>
      </c>
      <c r="E16" s="203">
        <f t="shared" si="0"/>
        <v>4223</v>
      </c>
      <c r="F16" s="219">
        <f t="shared" si="0"/>
        <v>4465</v>
      </c>
      <c r="G16" s="216">
        <f>IF(B8=0,IF(B16=0,0,100%),(B16)/B8)</f>
        <v>0.03620446116310514</v>
      </c>
      <c r="H16" s="205">
        <f>IF(C8=0,IF(C16=0,0,100%),(C16)/C8)</f>
        <v>0.037579708539692086</v>
      </c>
      <c r="I16" s="205">
        <f>IF(D8=0,IF(D16=0,0,100%),(D16)/D8)</f>
        <v>0.03851503242605082</v>
      </c>
      <c r="J16" s="205">
        <f>IF(E8=0,IF(E16=0,0,100%),(E16)/E8)</f>
        <v>0.033611371993441684</v>
      </c>
      <c r="K16" s="205">
        <f>IF(F8=0,IF(F16=0,0,100%),(F16)/F8)</f>
        <v>0.0344630631604134</v>
      </c>
    </row>
    <row r="17" spans="1:11" ht="15">
      <c r="A17" s="206" t="s">
        <v>224</v>
      </c>
      <c r="B17" s="203">
        <f t="shared" si="0"/>
        <v>2311</v>
      </c>
      <c r="C17" s="203">
        <f t="shared" si="0"/>
        <v>1980</v>
      </c>
      <c r="D17" s="203">
        <f t="shared" si="0"/>
        <v>1419</v>
      </c>
      <c r="E17" s="203">
        <f t="shared" si="0"/>
        <v>1396</v>
      </c>
      <c r="F17" s="219">
        <f t="shared" si="0"/>
        <v>1636</v>
      </c>
      <c r="G17" s="216">
        <f>IF(B8=0,IF(B17=0,0,100%),(B17)/B8)</f>
        <v>0.017456396776118502</v>
      </c>
      <c r="H17" s="205">
        <f>IF(C8=0,IF(C17=0,0,100%),(C17)/C8)</f>
        <v>0.01566480482286112</v>
      </c>
      <c r="I17" s="205">
        <f>IF(D8=0,IF(D17=0,0,100%),(D17)/D8)</f>
        <v>0.011474455387899665</v>
      </c>
      <c r="J17" s="205">
        <f>IF(E8=0,IF(E17=0,0,100%),(E17)/E8)</f>
        <v>0.011110934241734451</v>
      </c>
      <c r="K17" s="205">
        <f>IF(F8=0,IF(F17=0,0,100%),(F17)/F8)</f>
        <v>0.012627451585764015</v>
      </c>
    </row>
    <row r="18" spans="1:11" ht="1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</row>
    <row r="19" spans="1:11" ht="15">
      <c r="A19" s="211" t="s">
        <v>226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3"/>
    </row>
    <row r="20" spans="1:11" ht="15">
      <c r="A20" s="208" t="s">
        <v>100</v>
      </c>
      <c r="B20" s="209">
        <v>2011</v>
      </c>
      <c r="C20" s="209">
        <v>2012</v>
      </c>
      <c r="D20" s="209">
        <v>2013</v>
      </c>
      <c r="E20" s="209">
        <v>2014</v>
      </c>
      <c r="F20" s="217">
        <v>2015</v>
      </c>
      <c r="G20" s="214">
        <v>2011</v>
      </c>
      <c r="H20" s="214">
        <v>2012</v>
      </c>
      <c r="I20" s="214">
        <v>2013</v>
      </c>
      <c r="J20" s="214">
        <v>2014</v>
      </c>
      <c r="K20" s="214">
        <v>2015</v>
      </c>
    </row>
    <row r="21" spans="1:11" ht="15">
      <c r="A21" s="199" t="s">
        <v>215</v>
      </c>
      <c r="B21" s="200">
        <f>SUM(B22:B30)</f>
        <v>99344</v>
      </c>
      <c r="C21" s="200">
        <f>SUM(C22:C30)</f>
        <v>93311</v>
      </c>
      <c r="D21" s="200">
        <f>SUM(D22:D30)</f>
        <v>89760</v>
      </c>
      <c r="E21" s="200">
        <f>SUM(E22:E30)</f>
        <v>91225</v>
      </c>
      <c r="F21" s="218">
        <f>SUM(F22:F30)</f>
        <v>92868</v>
      </c>
      <c r="G21" s="215"/>
      <c r="H21" s="66"/>
      <c r="I21" s="66"/>
      <c r="J21" s="66"/>
      <c r="K21" s="66"/>
    </row>
    <row r="22" spans="1:11" ht="15">
      <c r="A22" s="206" t="s">
        <v>216</v>
      </c>
      <c r="B22" s="203">
        <v>40259</v>
      </c>
      <c r="C22" s="203">
        <v>36363</v>
      </c>
      <c r="D22" s="203">
        <v>35307</v>
      </c>
      <c r="E22" s="203">
        <v>38246</v>
      </c>
      <c r="F22" s="219">
        <v>38943</v>
      </c>
      <c r="G22" s="216">
        <f>IF(B21=0,IF(B22=0,0,100%),(B22)/B21)</f>
        <v>0.4052484296988243</v>
      </c>
      <c r="H22" s="216">
        <f>IF(C21=0,IF(C22=0,0,100%),(C22)/C21)</f>
        <v>0.38969682031057434</v>
      </c>
      <c r="I22" s="216">
        <f>IF(D21=0,IF(D22=0,0,100%),(D22)/D21)</f>
        <v>0.39334893048128344</v>
      </c>
      <c r="J22" s="216">
        <f>IF(E21=0,IF(E22=0,0,100%),(E22)/E21)</f>
        <v>0.419249109345026</v>
      </c>
      <c r="K22" s="216">
        <f>IF(F21=0,IF(F22=0,0,100%),(F22)/F21)</f>
        <v>0.4193371236593875</v>
      </c>
    </row>
    <row r="23" spans="1:11" ht="15">
      <c r="A23" s="206" t="s">
        <v>217</v>
      </c>
      <c r="B23" s="203">
        <v>19576</v>
      </c>
      <c r="C23" s="203">
        <v>18446</v>
      </c>
      <c r="D23" s="203">
        <v>18133</v>
      </c>
      <c r="E23" s="203">
        <v>17783</v>
      </c>
      <c r="F23" s="219">
        <v>18004</v>
      </c>
      <c r="G23" s="216">
        <f>IF(B21=0,IF(B23=0,0,100%),(B23)/B21)</f>
        <v>0.19705266548558545</v>
      </c>
      <c r="H23" s="216">
        <f>IF(C21=0,IF(C23=0,0,100%),(C23)/C21)</f>
        <v>0.19768301700764113</v>
      </c>
      <c r="I23" s="216">
        <f>IF(D21=0,IF(D23=0,0,100%),(D23)/D21)</f>
        <v>0.20201648841354725</v>
      </c>
      <c r="J23" s="216">
        <f>IF(E21=0,IF(E23=0,0,100%),(E23)/E21)</f>
        <v>0.1949355987941902</v>
      </c>
      <c r="K23" s="216">
        <f>IF(F21=0,IF(F23=0,0,100%),(F23)/F21)</f>
        <v>0.19386656329413793</v>
      </c>
    </row>
    <row r="24" spans="1:11" ht="30">
      <c r="A24" s="206" t="s">
        <v>218</v>
      </c>
      <c r="B24" s="203">
        <v>895</v>
      </c>
      <c r="C24" s="203">
        <v>987</v>
      </c>
      <c r="D24" s="203">
        <v>810</v>
      </c>
      <c r="E24" s="203">
        <v>863</v>
      </c>
      <c r="F24" s="219">
        <v>846</v>
      </c>
      <c r="G24" s="216">
        <f>IF(B21=0,IF(B24=0,0,100%),(B24)/B21)</f>
        <v>0.009009099693992592</v>
      </c>
      <c r="H24" s="216">
        <f>IF(C21=0,IF(C24=0,0,100%),(C24)/C21)</f>
        <v>0.010577531052073175</v>
      </c>
      <c r="I24" s="216">
        <f>IF(D21=0,IF(D24=0,0,100%),(D24)/D21)</f>
        <v>0.009024064171122994</v>
      </c>
      <c r="J24" s="216">
        <f>IF(E21=0,IF(E24=0,0,100%),(E24)/E21)</f>
        <v>0.009460126061934776</v>
      </c>
      <c r="K24" s="216">
        <f>IF(F21=0,IF(F24=0,0,100%),(F24)/F21)</f>
        <v>0.009109704096136451</v>
      </c>
    </row>
    <row r="25" spans="1:11" ht="15">
      <c r="A25" s="206" t="s">
        <v>219</v>
      </c>
      <c r="B25" s="203">
        <v>11280</v>
      </c>
      <c r="C25" s="203">
        <v>11125</v>
      </c>
      <c r="D25" s="203">
        <v>10897</v>
      </c>
      <c r="E25" s="203">
        <v>9880</v>
      </c>
      <c r="F25" s="219">
        <v>10043</v>
      </c>
      <c r="G25" s="216">
        <f>IF(B21=0,IF(B25=0,0,100%),(B25)/B21)</f>
        <v>0.11354485424383959</v>
      </c>
      <c r="H25" s="216">
        <f>IF(C21=0,IF(C25=0,0,100%),(C25)/C21)</f>
        <v>0.11922495740052085</v>
      </c>
      <c r="I25" s="216">
        <f>IF(D21=0,IF(D25=0,0,100%),(D25)/D21)</f>
        <v>0.12140151515151515</v>
      </c>
      <c r="J25" s="216">
        <f>IF(E21=0,IF(E25=0,0,100%),(E25)/E21)</f>
        <v>0.10830364483420116</v>
      </c>
      <c r="K25" s="216">
        <f>IF(F21=0,IF(F25=0,0,100%),(F25)/F21)</f>
        <v>0.10814274023344962</v>
      </c>
    </row>
    <row r="26" spans="1:11" ht="15" customHeight="1">
      <c r="A26" s="206" t="s">
        <v>220</v>
      </c>
      <c r="B26" s="203">
        <v>18139</v>
      </c>
      <c r="C26" s="203">
        <v>18334</v>
      </c>
      <c r="D26" s="203">
        <v>17370</v>
      </c>
      <c r="E26" s="203">
        <v>17242</v>
      </c>
      <c r="F26" s="219">
        <v>16569</v>
      </c>
      <c r="G26" s="216">
        <f>IF(B21=0,IF(B26=0,0,100%),(B26)/B21)</f>
        <v>0.18258777580930907</v>
      </c>
      <c r="H26" s="216">
        <f>IF(C21=0,IF(C26=0,0,100%),(C26)/C21)</f>
        <v>0.19648272979605835</v>
      </c>
      <c r="I26" s="216">
        <f>IF(D21=0,IF(D26=0,0,100%),(D26)/D21)</f>
        <v>0.19351604278074866</v>
      </c>
      <c r="J26" s="216">
        <f>IF(E21=0,IF(E26=0,0,100%),(E26)/E21)</f>
        <v>0.18900520690600164</v>
      </c>
      <c r="K26" s="216">
        <f>IF(F21=0,IF(F26=0,0,100%),(F26)/F21)</f>
        <v>0.17841452384028944</v>
      </c>
    </row>
    <row r="27" spans="1:11" ht="15">
      <c r="A27" s="206" t="s">
        <v>221</v>
      </c>
      <c r="B27" s="203">
        <v>2155</v>
      </c>
      <c r="C27" s="203">
        <v>1513</v>
      </c>
      <c r="D27" s="203">
        <v>1376</v>
      </c>
      <c r="E27" s="203">
        <v>1493</v>
      </c>
      <c r="F27" s="219">
        <v>2053</v>
      </c>
      <c r="G27" s="216">
        <f>IF(B21=0,IF(B27=0,0,100%),(B27)/B21)</f>
        <v>0.021692301497825736</v>
      </c>
      <c r="H27" s="216">
        <f>IF(C21=0,IF(C27=0,0,100%),(C27)/C21)</f>
        <v>0.016214594206470836</v>
      </c>
      <c r="I27" s="216">
        <f>IF(D21=0,IF(D27=0,0,100%),(D27)/D21)</f>
        <v>0.015329768270944741</v>
      </c>
      <c r="J27" s="216">
        <f>IF(E21=0,IF(E27=0,0,100%),(E27)/E21)</f>
        <v>0.01636612770622088</v>
      </c>
      <c r="K27" s="216">
        <f>IF(F21=0,IF(F27=0,0,100%),(F27)/F21)</f>
        <v>0.022106645992160917</v>
      </c>
    </row>
    <row r="28" spans="1:11" ht="15">
      <c r="A28" s="206" t="s">
        <v>222</v>
      </c>
      <c r="B28" s="203">
        <v>2485</v>
      </c>
      <c r="C28" s="203">
        <v>2319</v>
      </c>
      <c r="D28" s="203">
        <v>2253</v>
      </c>
      <c r="E28" s="203">
        <v>2397</v>
      </c>
      <c r="F28" s="219">
        <v>2717</v>
      </c>
      <c r="G28" s="216">
        <f>IF(B21=0,IF(B28=0,0,100%),(B28)/B21)</f>
        <v>0.025014092446448703</v>
      </c>
      <c r="H28" s="216">
        <f>IF(C21=0,IF(C28=0,0,100%),(C28)/C21)</f>
        <v>0.02485237538982542</v>
      </c>
      <c r="I28" s="216">
        <f>IF(D21=0,IF(D28=0,0,100%),(D28)/D21)</f>
        <v>0.025100267379679145</v>
      </c>
      <c r="J28" s="216">
        <f>IF(E21=0,IF(E28=0,0,100%),(E28)/E21)</f>
        <v>0.02627569197040285</v>
      </c>
      <c r="K28" s="216">
        <f>IF(F21=0,IF(F28=0,0,100%),(F28)/F21)</f>
        <v>0.029256579230736098</v>
      </c>
    </row>
    <row r="29" spans="1:11" ht="15">
      <c r="A29" s="206" t="s">
        <v>223</v>
      </c>
      <c r="B29" s="203">
        <v>3119</v>
      </c>
      <c r="C29" s="203">
        <v>2974</v>
      </c>
      <c r="D29" s="203">
        <v>2977</v>
      </c>
      <c r="E29" s="203">
        <v>2671</v>
      </c>
      <c r="F29" s="219">
        <v>2901</v>
      </c>
      <c r="G29" s="216">
        <f>IF(B21=0,IF(B29=0,0,100%),(B29)/B21)</f>
        <v>0.031395957481075855</v>
      </c>
      <c r="H29" s="216">
        <f>IF(C21=0,IF(C29=0,0,100%),(C29)/C21)</f>
        <v>0.031871912207563954</v>
      </c>
      <c r="I29" s="216">
        <f>IF(D21=0,IF(D29=0,0,100%),(D29)/D21)</f>
        <v>0.03316622103386809</v>
      </c>
      <c r="J29" s="216">
        <f>IF(E21=0,IF(E29=0,0,100%),(E29)/E21)</f>
        <v>0.02927925459029871</v>
      </c>
      <c r="K29" s="216">
        <f>IF(F21=0,IF(F29=0,0,100%),(F29)/F21)</f>
        <v>0.03123788603178705</v>
      </c>
    </row>
    <row r="30" spans="1:11" ht="15">
      <c r="A30" s="206" t="s">
        <v>224</v>
      </c>
      <c r="B30" s="203">
        <v>1436</v>
      </c>
      <c r="C30" s="203">
        <v>1250</v>
      </c>
      <c r="D30" s="203">
        <v>637</v>
      </c>
      <c r="E30" s="203">
        <v>650</v>
      </c>
      <c r="F30" s="219">
        <v>792</v>
      </c>
      <c r="G30" s="216">
        <f>IF(B21=0,IF(B30=0,0,100%),(B30)/B21)</f>
        <v>0.014454823643098727</v>
      </c>
      <c r="H30" s="216">
        <f>IF(C21=0,IF(C30=0,0,100%),(C30)/C21)</f>
        <v>0.013396062629272005</v>
      </c>
      <c r="I30" s="216">
        <f>IF(D21=0,IF(D30=0,0,100%),(D30)/D21)</f>
        <v>0.007096702317290552</v>
      </c>
      <c r="J30" s="216">
        <f>IF(E21=0,IF(E30=0,0,100%),(E30)/E21)</f>
        <v>0.00712523979172376</v>
      </c>
      <c r="K30" s="216">
        <f>IF(F21=0,IF(F30=0,0,100%),(F30)/F21)</f>
        <v>0.008528233621914976</v>
      </c>
    </row>
    <row r="32" spans="1:11" ht="15">
      <c r="A32" s="211" t="s">
        <v>227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3"/>
    </row>
    <row r="33" spans="1:11" ht="15">
      <c r="A33" s="220" t="s">
        <v>100</v>
      </c>
      <c r="B33" s="209">
        <v>2011</v>
      </c>
      <c r="C33" s="209">
        <v>2012</v>
      </c>
      <c r="D33" s="209">
        <v>2013</v>
      </c>
      <c r="E33" s="209">
        <v>2014</v>
      </c>
      <c r="F33" s="217">
        <v>2015</v>
      </c>
      <c r="G33" s="214">
        <v>2011</v>
      </c>
      <c r="H33" s="214">
        <v>2012</v>
      </c>
      <c r="I33" s="214">
        <v>2013</v>
      </c>
      <c r="J33" s="214">
        <v>2014</v>
      </c>
      <c r="K33" s="214">
        <v>2015</v>
      </c>
    </row>
    <row r="34" spans="1:11" ht="15">
      <c r="A34" s="199" t="s">
        <v>215</v>
      </c>
      <c r="B34" s="200">
        <f>SUM(B35:B43)</f>
        <v>30815</v>
      </c>
      <c r="C34" s="200">
        <f>SUM(C35:C43)</f>
        <v>30194</v>
      </c>
      <c r="D34" s="200">
        <f>SUM(D35:D43)</f>
        <v>31047</v>
      </c>
      <c r="E34" s="200">
        <f>SUM(E35:E43)</f>
        <v>31591</v>
      </c>
      <c r="F34" s="200">
        <f>SUM(F35:F43)</f>
        <v>33445</v>
      </c>
      <c r="G34" s="207"/>
      <c r="H34" s="66"/>
      <c r="I34" s="66"/>
      <c r="J34" s="66"/>
      <c r="K34" s="66"/>
    </row>
    <row r="35" spans="1:11" ht="15">
      <c r="A35" s="206" t="s">
        <v>216</v>
      </c>
      <c r="B35" s="203">
        <v>9626</v>
      </c>
      <c r="C35" s="203">
        <v>9587</v>
      </c>
      <c r="D35" s="203">
        <v>9817</v>
      </c>
      <c r="E35" s="203">
        <v>10535</v>
      </c>
      <c r="F35" s="219">
        <v>10802</v>
      </c>
      <c r="G35" s="216">
        <f>IF(B34=0,IF(B35=0,0,100%),(B35)/B34)</f>
        <v>0.312380334252799</v>
      </c>
      <c r="H35" s="216">
        <f>IF(C34=0,IF(C35=0,0,100%),(C35)/C34)</f>
        <v>0.31751341326091276</v>
      </c>
      <c r="I35" s="216">
        <f>IF(D34=0,IF(D35=0,0,100%),(D35)/D34)</f>
        <v>0.31619802235320643</v>
      </c>
      <c r="J35" s="216">
        <f>IF(E34=0,IF(E35=0,0,100%),(E35)/E34)</f>
        <v>0.33348105473077777</v>
      </c>
      <c r="K35" s="216">
        <f>IF(F34=0,IF(F35=0,0,100%),(F35)/F34)</f>
        <v>0.3229780236208701</v>
      </c>
    </row>
    <row r="36" spans="1:11" ht="15">
      <c r="A36" s="206" t="s">
        <v>217</v>
      </c>
      <c r="B36" s="203">
        <v>5807</v>
      </c>
      <c r="C36" s="203">
        <v>5596</v>
      </c>
      <c r="D36" s="203">
        <v>5691</v>
      </c>
      <c r="E36" s="203">
        <v>5469</v>
      </c>
      <c r="F36" s="219">
        <v>5736</v>
      </c>
      <c r="G36" s="216">
        <f>IF(B34=0,IF(B36=0,0,100%),(B36)/B34)</f>
        <v>0.18844718481259126</v>
      </c>
      <c r="H36" s="216">
        <f>IF(C34=0,IF(C36=0,0,100%),(C36)/C34)</f>
        <v>0.1853348347353779</v>
      </c>
      <c r="I36" s="216">
        <f>IF(D34=0,IF(D36=0,0,100%),(D36)/D34)</f>
        <v>0.18330273456372598</v>
      </c>
      <c r="J36" s="216">
        <f>IF(E34=0,IF(E36=0,0,100%),(E36)/E34)</f>
        <v>0.17311892627647116</v>
      </c>
      <c r="K36" s="216">
        <f>IF(F34=0,IF(F36=0,0,100%),(F36)/F34)</f>
        <v>0.17150545671998804</v>
      </c>
    </row>
    <row r="37" spans="1:11" ht="30">
      <c r="A37" s="206" t="s">
        <v>218</v>
      </c>
      <c r="B37" s="203">
        <v>308</v>
      </c>
      <c r="C37" s="203">
        <v>302</v>
      </c>
      <c r="D37" s="203">
        <v>281</v>
      </c>
      <c r="E37" s="203">
        <v>298</v>
      </c>
      <c r="F37" s="219">
        <v>382</v>
      </c>
      <c r="G37" s="216">
        <f>IF(B34=0,IF(B37=0,0,100%),(B37)/B34)</f>
        <v>0.009995132240791823</v>
      </c>
      <c r="H37" s="216">
        <f>IF(C34=0,IF(C37=0,0,100%),(C37)/C34)</f>
        <v>0.010001987149764854</v>
      </c>
      <c r="I37" s="216">
        <f>IF(D34=0,IF(D37=0,0,100%),(D37)/D34)</f>
        <v>0.009050793957548233</v>
      </c>
      <c r="J37" s="216">
        <f>IF(E34=0,IF(E37=0,0,100%),(E37)/E34)</f>
        <v>0.009433066379665095</v>
      </c>
      <c r="K37" s="216">
        <f>IF(F34=0,IF(F37=0,0,100%),(F37)/F34)</f>
        <v>0.011421737180445507</v>
      </c>
    </row>
    <row r="38" spans="1:11" ht="15">
      <c r="A38" s="206" t="s">
        <v>219</v>
      </c>
      <c r="B38" s="203">
        <v>5511</v>
      </c>
      <c r="C38" s="203">
        <v>5181</v>
      </c>
      <c r="D38" s="203">
        <v>5271</v>
      </c>
      <c r="E38" s="203">
        <v>5192</v>
      </c>
      <c r="F38" s="219">
        <v>5781</v>
      </c>
      <c r="G38" s="216">
        <f>IF(B34=0,IF(B38=0,0,100%),(B38)/B34)</f>
        <v>0.17884147330845368</v>
      </c>
      <c r="H38" s="216">
        <f>IF(C34=0,IF(C38=0,0,100%),(C38)/C34)</f>
        <v>0.1715903821951381</v>
      </c>
      <c r="I38" s="216">
        <f>IF(D34=0,IF(D38=0,0,100%),(D38)/D34)</f>
        <v>0.16977485747415208</v>
      </c>
      <c r="J38" s="216">
        <f>IF(E34=0,IF(E38=0,0,100%),(E38)/E34)</f>
        <v>0.16435060618530595</v>
      </c>
      <c r="K38" s="216">
        <f>IF(F34=0,IF(F38=0,0,100%),(F38)/F34)</f>
        <v>0.17285094931977874</v>
      </c>
    </row>
    <row r="39" spans="1:11" ht="15" customHeight="1">
      <c r="A39" s="206" t="s">
        <v>220</v>
      </c>
      <c r="B39" s="203">
        <v>4472</v>
      </c>
      <c r="C39" s="203">
        <v>4564</v>
      </c>
      <c r="D39" s="203">
        <v>4889</v>
      </c>
      <c r="E39" s="203">
        <v>5358</v>
      </c>
      <c r="F39" s="219">
        <v>5632</v>
      </c>
      <c r="G39" s="216">
        <f>IF(B34=0,IF(B39=0,0,100%),(B39)/B34)</f>
        <v>0.14512412785980852</v>
      </c>
      <c r="H39" s="216">
        <f>IF(C34=0,IF(C39=0,0,100%),(C39)/C34)</f>
        <v>0.15115585877989005</v>
      </c>
      <c r="I39" s="216">
        <f>IF(D34=0,IF(D39=0,0,100%),(D39)/D34)</f>
        <v>0.157470931168873</v>
      </c>
      <c r="J39" s="216">
        <f>IF(E34=0,IF(E39=0,0,100%),(E39)/E34)</f>
        <v>0.16960526732297174</v>
      </c>
      <c r="K39" s="216">
        <f>IF(F34=0,IF(F39=0,0,100%),(F39)/F34)</f>
        <v>0.16839587382269397</v>
      </c>
    </row>
    <row r="40" spans="1:11" ht="15">
      <c r="A40" s="206" t="s">
        <v>221</v>
      </c>
      <c r="B40" s="203">
        <v>1024</v>
      </c>
      <c r="C40" s="203">
        <v>934</v>
      </c>
      <c r="D40" s="203">
        <v>923</v>
      </c>
      <c r="E40" s="203">
        <v>919</v>
      </c>
      <c r="F40" s="219">
        <v>1087</v>
      </c>
      <c r="G40" s="216">
        <f>IF(B34=0,IF(B40=0,0,100%),(B40)/B34)</f>
        <v>0.03323056952782736</v>
      </c>
      <c r="H40" s="216">
        <f>IF(C34=0,IF(C40=0,0,100%),(C40)/C34)</f>
        <v>0.030933298006226403</v>
      </c>
      <c r="I40" s="216">
        <f>IF(D34=0,IF(D40=0,0,100%),(D40)/D34)</f>
        <v>0.029729120365896866</v>
      </c>
      <c r="J40" s="216">
        <f>IF(E34=0,IF(E40=0,0,100%),(E40)/E34)</f>
        <v>0.02909056376816182</v>
      </c>
      <c r="K40" s="216">
        <f>IF(F34=0,IF(F40=0,0,100%),(F40)/F34)</f>
        <v>0.032501121243833156</v>
      </c>
    </row>
    <row r="41" spans="1:11" ht="15">
      <c r="A41" s="206" t="s">
        <v>222</v>
      </c>
      <c r="B41" s="203">
        <v>1667</v>
      </c>
      <c r="C41" s="203">
        <v>1711</v>
      </c>
      <c r="D41" s="203">
        <v>1818</v>
      </c>
      <c r="E41" s="203">
        <v>1714</v>
      </c>
      <c r="F41" s="219">
        <v>1836</v>
      </c>
      <c r="G41" s="216">
        <f>IF(B34=0,IF(B41=0,0,100%),(B41)/B34)</f>
        <v>0.05409703066688301</v>
      </c>
      <c r="H41" s="216">
        <f>IF(C34=0,IF(C41=0,0,100%),(C41)/C34)</f>
        <v>0.05666688746108498</v>
      </c>
      <c r="I41" s="216">
        <f>IF(D34=0,IF(D41=0,0,100%),(D41)/D34)</f>
        <v>0.05855638225915547</v>
      </c>
      <c r="J41" s="216">
        <f>IF(E34=0,IF(E41=0,0,100%),(E41)/E34)</f>
        <v>0.054255958975657624</v>
      </c>
      <c r="K41" s="216">
        <f>IF(F34=0,IF(F41=0,0,100%),(F41)/F34)</f>
        <v>0.054896098071460606</v>
      </c>
    </row>
    <row r="42" spans="1:11" ht="15">
      <c r="A42" s="206" t="s">
        <v>223</v>
      </c>
      <c r="B42" s="203">
        <v>1566</v>
      </c>
      <c r="C42" s="203">
        <v>1671</v>
      </c>
      <c r="D42" s="203">
        <v>1658</v>
      </c>
      <c r="E42" s="203">
        <v>1440</v>
      </c>
      <c r="F42" s="219">
        <v>1442</v>
      </c>
      <c r="G42" s="216">
        <f>IF(B34=0,IF(B42=0,0,100%),(B42)/B34)</f>
        <v>0.0508194061333766</v>
      </c>
      <c r="H42" s="216">
        <f>IF(C34=0,IF(C42=0,0,100%),(C42)/C34)</f>
        <v>0.05534212095118236</v>
      </c>
      <c r="I42" s="216">
        <f>IF(D34=0,IF(D42=0,0,100%),(D42)/D34)</f>
        <v>0.053402905272651145</v>
      </c>
      <c r="J42" s="216">
        <f>IF(E34=0,IF(E42=0,0,100%),(E42)/E34)</f>
        <v>0.045582602639992406</v>
      </c>
      <c r="K42" s="216">
        <f>IF(F34=0,IF(F42=0,0,100%),(F42)/F34)</f>
        <v>0.043115562864404246</v>
      </c>
    </row>
    <row r="43" spans="1:11" ht="15">
      <c r="A43" s="206" t="s">
        <v>224</v>
      </c>
      <c r="B43" s="203">
        <v>834</v>
      </c>
      <c r="C43" s="203">
        <v>648</v>
      </c>
      <c r="D43" s="203">
        <v>699</v>
      </c>
      <c r="E43" s="203">
        <v>666</v>
      </c>
      <c r="F43" s="219">
        <v>747</v>
      </c>
      <c r="G43" s="216">
        <f>IF(B34=0,IF(B43=0,0,100%),(B43)/B34)</f>
        <v>0.027064741197468767</v>
      </c>
      <c r="H43" s="216">
        <f>IF(C34=0,IF(C43=0,0,100%),(C43)/C34)</f>
        <v>0.0214612174604226</v>
      </c>
      <c r="I43" s="216">
        <f>IF(D34=0,IF(D43=0,0,100%),(D43)/D34)</f>
        <v>0.0225142525847908</v>
      </c>
      <c r="J43" s="216">
        <f>IF(E34=0,IF(E43=0,0,100%),(E43)/E34)</f>
        <v>0.021081953720996485</v>
      </c>
      <c r="K43" s="216">
        <f>IF(F34=0,IF(F43=0,0,100%),(F43)/F34)</f>
        <v>0.022335177156525637</v>
      </c>
    </row>
    <row r="45" spans="1:11" ht="15">
      <c r="A45" s="211" t="s">
        <v>229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3"/>
    </row>
    <row r="46" spans="1:11" ht="15">
      <c r="A46" s="220" t="s">
        <v>100</v>
      </c>
      <c r="B46" s="209">
        <v>2011</v>
      </c>
      <c r="C46" s="209">
        <v>2012</v>
      </c>
      <c r="D46" s="209">
        <v>2013</v>
      </c>
      <c r="E46" s="209">
        <v>2014</v>
      </c>
      <c r="F46" s="217">
        <v>2015</v>
      </c>
      <c r="G46" s="214">
        <v>2011</v>
      </c>
      <c r="H46" s="214">
        <v>2012</v>
      </c>
      <c r="I46" s="214">
        <v>2013</v>
      </c>
      <c r="J46" s="214">
        <v>2014</v>
      </c>
      <c r="K46" s="214">
        <v>2015</v>
      </c>
    </row>
    <row r="47" spans="1:11" ht="15">
      <c r="A47" s="199" t="s">
        <v>215</v>
      </c>
      <c r="B47" s="200">
        <f>SUM(B48:B56)</f>
        <v>2228</v>
      </c>
      <c r="C47" s="200">
        <f>SUM(C48:C56)</f>
        <v>2893</v>
      </c>
      <c r="D47" s="200">
        <f>SUM(D48:D56)</f>
        <v>2859</v>
      </c>
      <c r="E47" s="200">
        <f>SUM(E48:E56)</f>
        <v>2826</v>
      </c>
      <c r="F47" s="200">
        <f>SUM(F48:F56)</f>
        <v>3246</v>
      </c>
      <c r="G47" s="207"/>
      <c r="H47" s="66"/>
      <c r="I47" s="66"/>
      <c r="J47" s="66"/>
      <c r="K47" s="66"/>
    </row>
    <row r="48" spans="1:11" ht="15">
      <c r="A48" s="206" t="s">
        <v>216</v>
      </c>
      <c r="B48" s="203">
        <v>620</v>
      </c>
      <c r="C48" s="203">
        <v>785</v>
      </c>
      <c r="D48" s="203">
        <v>863</v>
      </c>
      <c r="E48" s="203">
        <v>777</v>
      </c>
      <c r="F48" s="219">
        <v>895</v>
      </c>
      <c r="G48" s="216">
        <f>IF(B47=0,IF(B48=0,0,100%),(B48)/B47)</f>
        <v>0.27827648114901254</v>
      </c>
      <c r="H48" s="216">
        <f>IF(C47=0,IF(C48=0,0,100%),(C48)/C47)</f>
        <v>0.27134462495679224</v>
      </c>
      <c r="I48" s="216">
        <f>IF(D47=0,IF(D48=0,0,100%),(D48)/D47)</f>
        <v>0.3018537950332284</v>
      </c>
      <c r="J48" s="216">
        <f>IF(E47=0,IF(E48=0,0,100%),(E48)/E47)</f>
        <v>0.2749469214437367</v>
      </c>
      <c r="K48" s="216">
        <f>IF(F47=0,IF(F48=0,0,100%),(F48)/F47)</f>
        <v>0.27572396796056686</v>
      </c>
    </row>
    <row r="49" spans="1:11" ht="15">
      <c r="A49" s="206" t="s">
        <v>217</v>
      </c>
      <c r="B49" s="203">
        <v>424</v>
      </c>
      <c r="C49" s="203">
        <v>495</v>
      </c>
      <c r="D49" s="203">
        <v>528</v>
      </c>
      <c r="E49" s="203">
        <v>463</v>
      </c>
      <c r="F49" s="219">
        <v>553</v>
      </c>
      <c r="G49" s="216">
        <f>IF(B47=0,IF(B49=0,0,100%),(B49)/B47)</f>
        <v>0.19030520646319568</v>
      </c>
      <c r="H49" s="216">
        <f>IF(C47=0,IF(C49=0,0,100%),(C49)/C47)</f>
        <v>0.17110266159695817</v>
      </c>
      <c r="I49" s="216">
        <f>IF(D47=0,IF(D49=0,0,100%),(D49)/D47)</f>
        <v>0.18467995802728226</v>
      </c>
      <c r="J49" s="216">
        <f>IF(E47=0,IF(E49=0,0,100%),(E49)/E47)</f>
        <v>0.16383581033262562</v>
      </c>
      <c r="K49" s="216">
        <f>IF(F47=0,IF(F49=0,0,100%),(F49)/F47)</f>
        <v>0.17036352433764634</v>
      </c>
    </row>
    <row r="50" spans="1:11" ht="30">
      <c r="A50" s="206" t="s">
        <v>218</v>
      </c>
      <c r="B50" s="203">
        <v>41</v>
      </c>
      <c r="C50" s="203">
        <v>27</v>
      </c>
      <c r="D50" s="203">
        <v>40</v>
      </c>
      <c r="E50" s="203">
        <v>28</v>
      </c>
      <c r="F50" s="219">
        <v>49</v>
      </c>
      <c r="G50" s="216">
        <f>IF(B47=0,IF(B50=0,0,100%),(B50)/B47)</f>
        <v>0.018402154398563735</v>
      </c>
      <c r="H50" s="216">
        <f>IF(C47=0,IF(C50=0,0,100%),(C50)/C47)</f>
        <v>0.009332872450743173</v>
      </c>
      <c r="I50" s="216">
        <f>IF(D47=0,IF(D50=0,0,100%),(D50)/D47)</f>
        <v>0.013990905911157748</v>
      </c>
      <c r="J50" s="216">
        <f>IF(E47=0,IF(E50=0,0,100%),(E50)/E47)</f>
        <v>0.009907997169143666</v>
      </c>
      <c r="K50" s="216">
        <f>IF(F47=0,IF(F50=0,0,100%),(F50)/F47)</f>
        <v>0.015095502156500308</v>
      </c>
    </row>
    <row r="51" spans="1:11" ht="15">
      <c r="A51" s="206" t="s">
        <v>219</v>
      </c>
      <c r="B51" s="203">
        <v>146</v>
      </c>
      <c r="C51" s="203">
        <v>140</v>
      </c>
      <c r="D51" s="203">
        <v>73</v>
      </c>
      <c r="E51" s="203">
        <v>84</v>
      </c>
      <c r="F51" s="219">
        <v>48</v>
      </c>
      <c r="G51" s="216">
        <f>IF(B47=0,IF(B51=0,0,100%),(B51)/B47)</f>
        <v>0.06552962298025135</v>
      </c>
      <c r="H51" s="216">
        <f>IF(C47=0,IF(C51=0,0,100%),(C51)/C47)</f>
        <v>0.04839267196681645</v>
      </c>
      <c r="I51" s="216">
        <f>IF(D47=0,IF(D51=0,0,100%),(D51)/D47)</f>
        <v>0.02553340328786289</v>
      </c>
      <c r="J51" s="216">
        <f>IF(E47=0,IF(E51=0,0,100%),(E51)/E47)</f>
        <v>0.029723991507430998</v>
      </c>
      <c r="K51" s="216">
        <f>IF(F47=0,IF(F51=0,0,100%),(F51)/F47)</f>
        <v>0.014787430683918669</v>
      </c>
    </row>
    <row r="52" spans="1:11" ht="15" customHeight="1">
      <c r="A52" s="206" t="s">
        <v>220</v>
      </c>
      <c r="B52" s="203">
        <v>395</v>
      </c>
      <c r="C52" s="203">
        <v>627</v>
      </c>
      <c r="D52" s="203">
        <v>550</v>
      </c>
      <c r="E52" s="203">
        <v>656</v>
      </c>
      <c r="F52" s="219">
        <v>861</v>
      </c>
      <c r="G52" s="216">
        <f>IF(B47=0,IF(B52=0,0,100%),(B52)/B47)</f>
        <v>0.17728904847396768</v>
      </c>
      <c r="H52" s="216">
        <f>IF(C47=0,IF(C52=0,0,100%),(C52)/C47)</f>
        <v>0.21673003802281368</v>
      </c>
      <c r="I52" s="216">
        <f>IF(D47=0,IF(D52=0,0,100%),(D52)/D47)</f>
        <v>0.19237495627841902</v>
      </c>
      <c r="J52" s="216">
        <f>IF(E47=0,IF(E52=0,0,100%),(E52)/E47)</f>
        <v>0.23213021939136588</v>
      </c>
      <c r="K52" s="216">
        <f>IF(F47=0,IF(F52=0,0,100%),(F52)/F47)</f>
        <v>0.26524953789279115</v>
      </c>
    </row>
    <row r="53" spans="1:11" ht="15">
      <c r="A53" s="206" t="s">
        <v>221</v>
      </c>
      <c r="B53" s="203">
        <v>139</v>
      </c>
      <c r="C53" s="203">
        <v>112</v>
      </c>
      <c r="D53" s="203">
        <v>86</v>
      </c>
      <c r="E53" s="203">
        <v>78</v>
      </c>
      <c r="F53" s="219">
        <v>100</v>
      </c>
      <c r="G53" s="216">
        <f>IF(B47=0,IF(B53=0,0,100%),(B53)/B47)</f>
        <v>0.06238779174147217</v>
      </c>
      <c r="H53" s="216">
        <f>IF(C47=0,IF(C53=0,0,100%),(C53)/C47)</f>
        <v>0.03871413757345316</v>
      </c>
      <c r="I53" s="216">
        <f>IF(D47=0,IF(D53=0,0,100%),(D53)/D47)</f>
        <v>0.030080447708989155</v>
      </c>
      <c r="J53" s="216">
        <f>IF(E47=0,IF(E53=0,0,100%),(E53)/E47)</f>
        <v>0.027600849256900213</v>
      </c>
      <c r="K53" s="216">
        <f>IF(F47=0,IF(F53=0,0,100%),(F53)/F47)</f>
        <v>0.030807147258163893</v>
      </c>
    </row>
    <row r="54" spans="1:11" ht="15">
      <c r="A54" s="206" t="s">
        <v>222</v>
      </c>
      <c r="B54" s="203">
        <v>314</v>
      </c>
      <c r="C54" s="203">
        <v>520</v>
      </c>
      <c r="D54" s="203">
        <v>508</v>
      </c>
      <c r="E54" s="203">
        <v>548</v>
      </c>
      <c r="F54" s="219">
        <v>521</v>
      </c>
      <c r="G54" s="216">
        <f>IF(B47=0,IF(B54=0,0,100%),(B54)/B47)</f>
        <v>0.14093357271095153</v>
      </c>
      <c r="H54" s="216">
        <f>IF(C47=0,IF(C54=0,0,100%),(C54)/C47)</f>
        <v>0.17974421016246112</v>
      </c>
      <c r="I54" s="216">
        <f>IF(D47=0,IF(D54=0,0,100%),(D54)/D47)</f>
        <v>0.17768450507170339</v>
      </c>
      <c r="J54" s="216">
        <f>IF(E47=0,IF(E54=0,0,100%),(E54)/E47)</f>
        <v>0.19391365888181175</v>
      </c>
      <c r="K54" s="216">
        <f>IF(F47=0,IF(F54=0,0,100%),(F54)/F47)</f>
        <v>0.16050523721503387</v>
      </c>
    </row>
    <row r="55" spans="1:11" ht="15">
      <c r="A55" s="206" t="s">
        <v>223</v>
      </c>
      <c r="B55" s="203">
        <v>108</v>
      </c>
      <c r="C55" s="203">
        <v>105</v>
      </c>
      <c r="D55" s="203">
        <v>128</v>
      </c>
      <c r="E55" s="203">
        <v>112</v>
      </c>
      <c r="F55" s="219">
        <v>122</v>
      </c>
      <c r="G55" s="216">
        <f>IF(B47=0,IF(B55=0,0,100%),(B55)/B47)</f>
        <v>0.04847396768402154</v>
      </c>
      <c r="H55" s="216">
        <f>IF(C47=0,IF(C55=0,0,100%),(C55)/C47)</f>
        <v>0.03629450397511234</v>
      </c>
      <c r="I55" s="216">
        <f>IF(D47=0,IF(D55=0,0,100%),(D55)/D47)</f>
        <v>0.04477089891570479</v>
      </c>
      <c r="J55" s="216">
        <f>IF(E47=0,IF(E55=0,0,100%),(E55)/E47)</f>
        <v>0.039631988676574664</v>
      </c>
      <c r="K55" s="216">
        <f>IF(F47=0,IF(F55=0,0,100%),(F55)/F47)</f>
        <v>0.03758471965495995</v>
      </c>
    </row>
    <row r="56" spans="1:11" ht="15">
      <c r="A56" s="206" t="s">
        <v>224</v>
      </c>
      <c r="B56" s="203">
        <v>41</v>
      </c>
      <c r="C56" s="203">
        <v>82</v>
      </c>
      <c r="D56" s="203">
        <v>83</v>
      </c>
      <c r="E56" s="203">
        <v>80</v>
      </c>
      <c r="F56" s="219">
        <v>97</v>
      </c>
      <c r="G56" s="216">
        <f>IF(B47=0,IF(B56=0,0,100%),(B56)/B47)</f>
        <v>0.018402154398563735</v>
      </c>
      <c r="H56" s="216">
        <f>IF(C47=0,IF(C56=0,0,100%),(C56)/C47)</f>
        <v>0.028344279294849638</v>
      </c>
      <c r="I56" s="216">
        <f>IF(D47=0,IF(D56=0,0,100%),(D56)/D47)</f>
        <v>0.029031129765652326</v>
      </c>
      <c r="J56" s="216">
        <f>IF(E47=0,IF(E56=0,0,100%),(E56)/E47)</f>
        <v>0.028308563340410473</v>
      </c>
      <c r="K56" s="216">
        <f>IF(F47=0,IF(F56=0,0,100%),(F56)/F47)</f>
        <v>0.02988293284041898</v>
      </c>
    </row>
  </sheetData>
  <sheetProtection/>
  <hyperlinks>
    <hyperlink ref="I5" location="TOC!A1" display="Table of Content"/>
  </hyperlinks>
  <printOptions/>
  <pageMargins left="0.63" right="0.63" top="0.75" bottom="0.75" header="0.3" footer="0.3"/>
  <pageSetup horizontalDpi="600" verticalDpi="600" orientation="landscape" scale="95" r:id="rId1"/>
  <headerFooter>
    <oddHeader>&amp;LNORS Multi-Year Complaint Trends Report &amp;CFY 2011, 2012, 2013, 2014, 2015&amp;RClosed Cases</oddHeader>
    <oddFooter>&amp;L&amp;7Included in Report: AK,AL,AR,AZ,CA,CO,CT,DC,DE,FL,GA,HI,IA,ID,IL,IN,KS,KY,LA,MA,MD,ME,MI,MN,MO,MS,MT,NC,ND,NE,NH,NJ,NM,NV,NY,OH,OK,OR,PA,PR,RI,SC,SD,TN,TX,UT,VA,VT,WA,WI,WV,WY
Excluded from Report: &amp;R&amp;7&amp;P of &amp;N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29.00390625" style="112" customWidth="1"/>
    <col min="2" max="2" width="8.421875" style="146" customWidth="1"/>
    <col min="3" max="3" width="11.421875" style="146" customWidth="1"/>
    <col min="4" max="4" width="7.421875" style="146" customWidth="1"/>
    <col min="5" max="5" width="11.421875" style="146" customWidth="1"/>
    <col min="6" max="6" width="8.00390625" style="146" customWidth="1"/>
    <col min="7" max="16384" width="11.421875" style="146" customWidth="1"/>
  </cols>
  <sheetData>
    <row r="1" spans="1:19" ht="12.75" customHeight="1">
      <c r="A1" s="55" t="s">
        <v>203</v>
      </c>
      <c r="B1" s="55"/>
      <c r="C1" s="55"/>
      <c r="E1" s="55" t="s">
        <v>230</v>
      </c>
      <c r="F1" s="55"/>
      <c r="G1" s="55"/>
      <c r="H1" s="55" t="s">
        <v>204</v>
      </c>
      <c r="I1" s="55"/>
      <c r="J1" s="56"/>
      <c r="K1" s="55"/>
      <c r="L1" s="55"/>
      <c r="M1" s="55"/>
      <c r="N1" s="55"/>
      <c r="O1" s="55"/>
      <c r="P1" s="55"/>
      <c r="Q1" s="55"/>
      <c r="R1" s="55"/>
      <c r="S1" s="55"/>
    </row>
    <row r="2" spans="1:19" ht="12.75" customHeight="1">
      <c r="A2" s="147"/>
      <c r="B2" s="55"/>
      <c r="C2" s="55"/>
      <c r="D2" s="14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 customHeight="1">
      <c r="A3" s="84" t="s">
        <v>156</v>
      </c>
      <c r="B3" s="55"/>
      <c r="C3" s="55"/>
      <c r="D3" s="148"/>
      <c r="E3" s="55"/>
      <c r="F3" s="55"/>
      <c r="G3" s="55"/>
      <c r="H3" s="55"/>
      <c r="I3" s="55" t="str">
        <f ca="1">"Date: "&amp;TEXT(TODAY(),"m/d/yyyy")</f>
        <v>Date: 1/11/2017</v>
      </c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 customHeight="1">
      <c r="A4" s="58" t="s">
        <v>162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 customHeight="1">
      <c r="A5" s="149" t="s">
        <v>100</v>
      </c>
      <c r="B5" s="55"/>
      <c r="C5" s="55"/>
      <c r="D5" s="55"/>
      <c r="E5" s="55"/>
      <c r="F5" s="55"/>
      <c r="G5" s="55"/>
      <c r="H5" s="55"/>
      <c r="I5" s="55"/>
      <c r="J5" s="87" t="s">
        <v>199</v>
      </c>
      <c r="K5" s="55"/>
      <c r="L5" s="55"/>
      <c r="M5" s="55"/>
      <c r="N5" s="55"/>
      <c r="O5" s="55"/>
      <c r="P5" s="55"/>
      <c r="Q5" s="55"/>
      <c r="R5" s="55"/>
      <c r="S5" s="55"/>
    </row>
    <row r="6" spans="1:11" ht="12.75" customHeight="1">
      <c r="A6" s="150" t="s">
        <v>161</v>
      </c>
      <c r="B6" s="92"/>
      <c r="C6" s="93"/>
      <c r="D6" s="93"/>
      <c r="E6" s="93"/>
      <c r="F6" s="94" t="s">
        <v>141</v>
      </c>
      <c r="G6" s="93"/>
      <c r="H6" s="93"/>
      <c r="I6" s="93"/>
      <c r="J6" s="93"/>
      <c r="K6" s="95"/>
    </row>
    <row r="7" spans="1:11" s="151" customFormat="1" ht="12.75" customHeight="1">
      <c r="A7" s="96" t="s">
        <v>100</v>
      </c>
      <c r="B7" s="66">
        <v>2011</v>
      </c>
      <c r="C7" s="66">
        <v>2012</v>
      </c>
      <c r="D7" s="66">
        <v>2013</v>
      </c>
      <c r="E7" s="66">
        <v>2014</v>
      </c>
      <c r="F7" s="67">
        <v>2015</v>
      </c>
      <c r="G7" s="68">
        <v>2011</v>
      </c>
      <c r="H7" s="66">
        <v>2012</v>
      </c>
      <c r="I7" s="66">
        <v>2013</v>
      </c>
      <c r="J7" s="66">
        <v>2014</v>
      </c>
      <c r="K7" s="66">
        <v>2015</v>
      </c>
    </row>
    <row r="8" spans="1:11" s="151" customFormat="1" ht="12.75" customHeight="1">
      <c r="A8" s="96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1" s="151" customFormat="1" ht="12.75" customHeight="1">
      <c r="A9" s="196" t="s">
        <v>214</v>
      </c>
      <c r="B9" s="152">
        <f>'Closed Cases'!B8</f>
        <v>132387</v>
      </c>
      <c r="C9" s="152">
        <f>'Closed Cases'!C8</f>
        <v>126398</v>
      </c>
      <c r="D9" s="152">
        <f>'Closed Cases'!D8</f>
        <v>123666</v>
      </c>
      <c r="E9" s="152">
        <f>'Closed Cases'!E8</f>
        <v>125642</v>
      </c>
      <c r="F9" s="152">
        <f>'Closed Cases'!F8</f>
        <v>129559</v>
      </c>
      <c r="G9" s="68"/>
      <c r="H9" s="66"/>
      <c r="I9" s="66"/>
      <c r="J9" s="66"/>
      <c r="K9" s="66"/>
    </row>
    <row r="10" spans="1:11" s="151" customFormat="1" ht="12.75" customHeight="1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1" s="151" customFormat="1" ht="25.5">
      <c r="A11" s="96" t="s">
        <v>154</v>
      </c>
      <c r="B11" s="152">
        <f>SUM(B12:B28)</f>
        <v>204144</v>
      </c>
      <c r="C11" s="152">
        <f>SUM(C12:C28)</f>
        <v>193650</v>
      </c>
      <c r="D11" s="152">
        <f>SUM(D12:D28)</f>
        <v>190592</v>
      </c>
      <c r="E11" s="152">
        <f>SUM(E12:E28)</f>
        <v>191553</v>
      </c>
      <c r="F11" s="152">
        <f>SUM(F12:F28)</f>
        <v>199238</v>
      </c>
      <c r="G11" s="153"/>
      <c r="H11" s="154"/>
      <c r="I11" s="154"/>
      <c r="J11" s="154"/>
      <c r="K11" s="154"/>
    </row>
    <row r="12" spans="1:16" ht="25.5">
      <c r="A12" s="155" t="s">
        <v>0</v>
      </c>
      <c r="B12" s="102">
        <f>SUM('Major ComplaintCategories-NF'!B12,'Major ComplaintCategories-BC-OT'!B12)</f>
        <v>14121</v>
      </c>
      <c r="C12" s="102">
        <f>SUM('Major ComplaintCategories-NF'!C12,'Major ComplaintCategories-BC-OT'!C12)</f>
        <v>13672</v>
      </c>
      <c r="D12" s="102">
        <f>SUM('Major ComplaintCategories-NF'!D12,'Major ComplaintCategories-BC-OT'!D12)</f>
        <v>13690</v>
      </c>
      <c r="E12" s="102">
        <f>SUM('Major ComplaintCategories-NF'!E12,'Major ComplaintCategories-BC-OT'!E12)</f>
        <v>14337</v>
      </c>
      <c r="F12" s="102">
        <f>SUM('Major ComplaintCategories-NF'!F12,'Major ComplaintCategories-BC-OT'!F12)</f>
        <v>15933</v>
      </c>
      <c r="G12" s="156">
        <f>IF(B11=0,IF(B12=0,0,100%),(B12)/B11)</f>
        <v>0.06917176110980484</v>
      </c>
      <c r="H12" s="154">
        <f>IF(C11=0,IF(C12=0,0,100%),(C12)/C11)</f>
        <v>0.07060160082623289</v>
      </c>
      <c r="I12" s="157">
        <f>IF(D11=0,IF(D12=0,0,100%),(D12)/D11)</f>
        <v>0.0718288280725319</v>
      </c>
      <c r="J12" s="154">
        <f>IF(E11=0,IF(E12=0,0,100%),(E12)/E11)</f>
        <v>0.07484612613741366</v>
      </c>
      <c r="K12" s="158">
        <f>IF(F11=0,IF(F12=0,0,100%),(F12)/F11)</f>
        <v>0.07996968449793714</v>
      </c>
      <c r="L12" s="159"/>
      <c r="M12" s="159"/>
      <c r="N12" s="159"/>
      <c r="O12" s="159"/>
      <c r="P12" s="159"/>
    </row>
    <row r="13" spans="1:16" ht="15">
      <c r="A13" s="155" t="s">
        <v>197</v>
      </c>
      <c r="B13" s="102">
        <f>SUM('Major ComplaintCategories-NF'!B13,'Major ComplaintCategories-BC-OT'!B13)</f>
        <v>5370</v>
      </c>
      <c r="C13" s="102">
        <f>SUM('Major ComplaintCategories-NF'!C13,'Major ComplaintCategories-BC-OT'!C13)</f>
        <v>5226</v>
      </c>
      <c r="D13" s="102">
        <f>SUM('Major ComplaintCategories-NF'!D13,'Major ComplaintCategories-BC-OT'!D13)</f>
        <v>5132</v>
      </c>
      <c r="E13" s="102">
        <f>SUM('Major ComplaintCategories-NF'!E13,'Major ComplaintCategories-BC-OT'!E13)</f>
        <v>5138</v>
      </c>
      <c r="F13" s="102">
        <f>SUM('Major ComplaintCategories-NF'!F13,'Major ComplaintCategories-BC-OT'!F13)</f>
        <v>5431</v>
      </c>
      <c r="G13" s="156">
        <f>IF(B11=0,IF(B13=0,0,100%),(B13)/B11)</f>
        <v>0.0263049612038561</v>
      </c>
      <c r="H13" s="154">
        <f>IF(C11=0,IF(C13=0,0,100%),(C13)/C11)</f>
        <v>0.026986831913245544</v>
      </c>
      <c r="I13" s="157">
        <f>IF(D11=0,IF(D13=0,0,100%),(D13)/D11)</f>
        <v>0.02692662860980524</v>
      </c>
      <c r="J13" s="154">
        <f>IF(E11=0,IF(E13=0,0,100%),(E13)/E11)</f>
        <v>0.026822863646092727</v>
      </c>
      <c r="K13" s="158">
        <f>IF(F11=0,IF(F13=0,0,100%),(F13)/F11)</f>
        <v>0.027258856242283098</v>
      </c>
      <c r="L13" s="159"/>
      <c r="M13" s="159"/>
      <c r="N13" s="159"/>
      <c r="O13" s="159"/>
      <c r="P13" s="159"/>
    </row>
    <row r="14" spans="1:16" ht="25.5">
      <c r="A14" s="155" t="s">
        <v>1</v>
      </c>
      <c r="B14" s="102">
        <f>SUM('Major ComplaintCategories-NF'!B14,'Major ComplaintCategories-BC-OT'!B14)</f>
        <v>15399</v>
      </c>
      <c r="C14" s="102">
        <f>SUM('Major ComplaintCategories-NF'!C14,'Major ComplaintCategories-BC-OT'!C14)</f>
        <v>14556</v>
      </c>
      <c r="D14" s="102">
        <f>SUM('Major ComplaintCategories-NF'!D14,'Major ComplaintCategories-BC-OT'!D14)</f>
        <v>13915</v>
      </c>
      <c r="E14" s="102">
        <f>SUM('Major ComplaintCategories-NF'!E14,'Major ComplaintCategories-BC-OT'!E14)</f>
        <v>14456</v>
      </c>
      <c r="F14" s="102">
        <f>SUM('Major ComplaintCategories-NF'!F14,'Major ComplaintCategories-BC-OT'!F14)</f>
        <v>15128</v>
      </c>
      <c r="G14" s="156">
        <f>IF(B11=0,IF(B14=0,0,100%),(B14)/B11)</f>
        <v>0.07543204796614154</v>
      </c>
      <c r="H14" s="154">
        <f>IF(C11=0,IF(C14=0,0,100%),(C14)/C11)</f>
        <v>0.07516653756777691</v>
      </c>
      <c r="I14" s="157">
        <f>IF(D11=0,IF(D14=0,0,100%),(D14)/D11)</f>
        <v>0.07300936030893217</v>
      </c>
      <c r="J14" s="154">
        <f>IF(E11=0,IF(E14=0,0,100%),(E14)/E11)</f>
        <v>0.07546736412376731</v>
      </c>
      <c r="K14" s="158">
        <f>IF(F11=0,IF(F14=0,0,100%),(F14)/F11)</f>
        <v>0.07592929059717524</v>
      </c>
      <c r="L14" s="159"/>
      <c r="M14" s="159"/>
      <c r="N14" s="159"/>
      <c r="O14" s="159"/>
      <c r="P14" s="159"/>
    </row>
    <row r="15" spans="1:16" ht="25.5">
      <c r="A15" s="155" t="s">
        <v>198</v>
      </c>
      <c r="B15" s="102">
        <f>SUM('Major ComplaintCategories-NF'!B15,'Major ComplaintCategories-BC-OT'!B15)</f>
        <v>24164</v>
      </c>
      <c r="C15" s="102">
        <f>SUM('Major ComplaintCategories-NF'!C15,'Major ComplaintCategories-BC-OT'!C15)</f>
        <v>23180</v>
      </c>
      <c r="D15" s="102">
        <f>SUM('Major ComplaintCategories-NF'!D15,'Major ComplaintCategories-BC-OT'!D15)</f>
        <v>22929</v>
      </c>
      <c r="E15" s="102">
        <f>SUM('Major ComplaintCategories-NF'!E15,'Major ComplaintCategories-BC-OT'!E15)</f>
        <v>22614</v>
      </c>
      <c r="F15" s="102">
        <f>SUM('Major ComplaintCategories-NF'!F15,'Major ComplaintCategories-BC-OT'!F15)</f>
        <v>22756</v>
      </c>
      <c r="G15" s="156">
        <f>IF(B11=0,IF(B15=0,0,100%),(B15)/B11)</f>
        <v>0.11836742691433498</v>
      </c>
      <c r="H15" s="154">
        <f>IF(C11=0,IF(C15=0,0,100%),(C15)/C11)</f>
        <v>0.11970049057578105</v>
      </c>
      <c r="I15" s="157">
        <f>IF(D11=0,IF(D15=0,0,100%),(D15)/D11)</f>
        <v>0.12030410510409671</v>
      </c>
      <c r="J15" s="154">
        <f>IF(E11=0,IF(E15=0,0,100%),(E15)/E11)</f>
        <v>0.11805609935631392</v>
      </c>
      <c r="K15" s="158">
        <f>IF(F11=0,IF(F15=0,0,100%),(F15)/F11)</f>
        <v>0.11421515975868057</v>
      </c>
      <c r="L15" s="159"/>
      <c r="M15" s="159"/>
      <c r="N15" s="159"/>
      <c r="O15" s="159"/>
      <c r="P15" s="159"/>
    </row>
    <row r="16" spans="1:16" ht="12.75" customHeight="1">
      <c r="A16" s="155" t="s">
        <v>179</v>
      </c>
      <c r="B16" s="102">
        <f>SUM('Major ComplaintCategories-NF'!B16,'Major ComplaintCategories-BC-OT'!B16)</f>
        <v>10637</v>
      </c>
      <c r="C16" s="102">
        <f>SUM('Major ComplaintCategories-NF'!C16,'Major ComplaintCategories-BC-OT'!C16)</f>
        <v>10045</v>
      </c>
      <c r="D16" s="102">
        <f>SUM('Major ComplaintCategories-NF'!D16,'Major ComplaintCategories-BC-OT'!D16)</f>
        <v>9619</v>
      </c>
      <c r="E16" s="102">
        <f>SUM('Major ComplaintCategories-NF'!E16,'Major ComplaintCategories-BC-OT'!E16)</f>
        <v>10045</v>
      </c>
      <c r="F16" s="102">
        <f>SUM('Major ComplaintCategories-NF'!F16,'Major ComplaintCategories-BC-OT'!F16)</f>
        <v>10259</v>
      </c>
      <c r="G16" s="156">
        <f>IF(B11=0,IF(B16=0,0,100%),(B16)/B11)</f>
        <v>0.05210537659691199</v>
      </c>
      <c r="H16" s="154">
        <f>IF(C11=0,IF(C16=0,0,100%),(C16)/C11)</f>
        <v>0.05187193390136845</v>
      </c>
      <c r="I16" s="157">
        <f>IF(D11=0,IF(D16=0,0,100%),(D16)/D11)</f>
        <v>0.05046906480859637</v>
      </c>
      <c r="J16" s="154">
        <f>IF(E11=0,IF(E16=0,0,100%),(E16)/E11)</f>
        <v>0.05243979473044014</v>
      </c>
      <c r="K16" s="158">
        <f>IF(F11=0,IF(F16=0,0,100%),(F16)/F11)</f>
        <v>0.051491181401138335</v>
      </c>
      <c r="L16" s="159"/>
      <c r="M16" s="159"/>
      <c r="N16" s="159"/>
      <c r="O16" s="159"/>
      <c r="P16" s="159"/>
    </row>
    <row r="17" spans="1:16" ht="12.75" customHeight="1">
      <c r="A17" s="155" t="s">
        <v>19</v>
      </c>
      <c r="B17" s="102">
        <f>SUM('Major ComplaintCategories-NF'!B17,'Major ComplaintCategories-BC-OT'!B17)</f>
        <v>48373</v>
      </c>
      <c r="C17" s="102">
        <f>SUM('Major ComplaintCategories-NF'!C17,'Major ComplaintCategories-BC-OT'!C17)</f>
        <v>45225</v>
      </c>
      <c r="D17" s="102">
        <f>SUM('Major ComplaintCategories-NF'!D17,'Major ComplaintCategories-BC-OT'!D17)</f>
        <v>44519</v>
      </c>
      <c r="E17" s="102">
        <f>SUM('Major ComplaintCategories-NF'!E17,'Major ComplaintCategories-BC-OT'!E17)</f>
        <v>44769</v>
      </c>
      <c r="F17" s="102">
        <f>SUM('Major ComplaintCategories-NF'!F17,'Major ComplaintCategories-BC-OT'!F17)</f>
        <v>46405</v>
      </c>
      <c r="G17" s="156">
        <f>IF(B11=0,IF(B17=0,0,100%),(B17)/B11)</f>
        <v>0.23695528646445646</v>
      </c>
      <c r="H17" s="154">
        <f>IF(C11=0,IF(C17=0,0,100%),(C17)/C11)</f>
        <v>0.2335398915569326</v>
      </c>
      <c r="I17" s="157">
        <f>IF(D11=0,IF(D17=0,0,100%),(D17)/D11)</f>
        <v>0.23358273169912694</v>
      </c>
      <c r="J17" s="154">
        <f>IF(E11=0,IF(E17=0,0,100%),(E17)/E11)</f>
        <v>0.23371599505097806</v>
      </c>
      <c r="K17" s="158">
        <f>IF(F11=0,IF(F17=0,0,100%),(F17)/F11)</f>
        <v>0.23291239622963492</v>
      </c>
      <c r="L17" s="159"/>
      <c r="M17" s="159"/>
      <c r="N17" s="159"/>
      <c r="O17" s="159"/>
      <c r="P17" s="159"/>
    </row>
    <row r="18" spans="1:16" ht="25.5">
      <c r="A18" s="155" t="s">
        <v>107</v>
      </c>
      <c r="B18" s="102">
        <f>SUM('Major ComplaintCategories-NF'!B18,'Major ComplaintCategories-BC-OT'!B18)</f>
        <v>7692</v>
      </c>
      <c r="C18" s="102">
        <f>SUM('Major ComplaintCategories-NF'!C18,'Major ComplaintCategories-BC-OT'!C18)</f>
        <v>7276</v>
      </c>
      <c r="D18" s="102">
        <f>SUM('Major ComplaintCategories-NF'!D18,'Major ComplaintCategories-BC-OT'!D18)</f>
        <v>6887</v>
      </c>
      <c r="E18" s="102">
        <f>SUM('Major ComplaintCategories-NF'!E18,'Major ComplaintCategories-BC-OT'!E18)</f>
        <v>6950</v>
      </c>
      <c r="F18" s="102">
        <f>SUM('Major ComplaintCategories-NF'!F18,'Major ComplaintCategories-BC-OT'!F18)</f>
        <v>6971</v>
      </c>
      <c r="G18" s="156">
        <f>IF(B11=0,IF(B18=0,0,100%),(B18)/B11)</f>
        <v>0.037679285210439686</v>
      </c>
      <c r="H18" s="154">
        <f>IF(C11=0,IF(C18=0,0,100%),(C18)/C11)</f>
        <v>0.037572940872708495</v>
      </c>
      <c r="I18" s="157">
        <f>IF(D11=0,IF(D18=0,0,100%),(D18)/D11)</f>
        <v>0.03613478005372733</v>
      </c>
      <c r="J18" s="154">
        <f>IF(E11=0,IF(E18=0,0,100%),(E18)/E11)</f>
        <v>0.03628238659796505</v>
      </c>
      <c r="K18" s="158">
        <f>IF(F11=0,IF(F18=0,0,100%),(F18)/F11)</f>
        <v>0.03498830544374065</v>
      </c>
      <c r="L18" s="159"/>
      <c r="M18" s="159"/>
      <c r="N18" s="159"/>
      <c r="O18" s="159"/>
      <c r="P18" s="159"/>
    </row>
    <row r="19" spans="1:16" ht="25.5">
      <c r="A19" s="155" t="s">
        <v>26</v>
      </c>
      <c r="B19" s="102">
        <f>SUM('Major ComplaintCategories-NF'!B19,'Major ComplaintCategories-BC-OT'!B19)</f>
        <v>1159</v>
      </c>
      <c r="C19" s="102">
        <f>SUM('Major ComplaintCategories-NF'!C19,'Major ComplaintCategories-BC-OT'!C19)</f>
        <v>1107</v>
      </c>
      <c r="D19" s="102">
        <f>SUM('Major ComplaintCategories-NF'!D19,'Major ComplaintCategories-BC-OT'!D19)</f>
        <v>1054</v>
      </c>
      <c r="E19" s="102">
        <f>SUM('Major ComplaintCategories-NF'!E19,'Major ComplaintCategories-BC-OT'!E19)</f>
        <v>963</v>
      </c>
      <c r="F19" s="102">
        <f>SUM('Major ComplaintCategories-NF'!F19,'Major ComplaintCategories-BC-OT'!F19)</f>
        <v>944</v>
      </c>
      <c r="G19" s="156">
        <f>IF(B11=0,IF(B19=0,0,100%),(B19)/B11)</f>
        <v>0.005677364997256839</v>
      </c>
      <c r="H19" s="154">
        <f>IF(C11=0,IF(C19=0,0,100%),(C19)/C11)</f>
        <v>0.005716498838109992</v>
      </c>
      <c r="I19" s="157">
        <f>IF(D11=0,IF(D19=0,0,100%),(D19)/D11)</f>
        <v>0.005530137676292814</v>
      </c>
      <c r="J19" s="154">
        <f>IF(E11=0,IF(E19=0,0,100%),(E19)/E11)</f>
        <v>0.00502732925091228</v>
      </c>
      <c r="K19" s="158">
        <f>IF(F11=0,IF(F19=0,0,100%),(F19)/F11)</f>
        <v>0.004738051978036319</v>
      </c>
      <c r="L19" s="159"/>
      <c r="M19" s="159"/>
      <c r="N19" s="159"/>
      <c r="O19" s="159"/>
      <c r="P19" s="159"/>
    </row>
    <row r="20" spans="1:16" ht="12.75" customHeight="1">
      <c r="A20" s="155" t="s">
        <v>28</v>
      </c>
      <c r="B20" s="102">
        <f>SUM('Major ComplaintCategories-NF'!B20,'Major ComplaintCategories-BC-OT'!B20)</f>
        <v>11455</v>
      </c>
      <c r="C20" s="102">
        <f>SUM('Major ComplaintCategories-NF'!C20,'Major ComplaintCategories-BC-OT'!C20)</f>
        <v>10927</v>
      </c>
      <c r="D20" s="102">
        <f>SUM('Major ComplaintCategories-NF'!D20,'Major ComplaintCategories-BC-OT'!D20)</f>
        <v>11271</v>
      </c>
      <c r="E20" s="102">
        <f>SUM('Major ComplaintCategories-NF'!E20,'Major ComplaintCategories-BC-OT'!E20)</f>
        <v>11721</v>
      </c>
      <c r="F20" s="102">
        <f>SUM('Major ComplaintCategories-NF'!F20,'Major ComplaintCategories-BC-OT'!F20)</f>
        <v>11832</v>
      </c>
      <c r="G20" s="156">
        <f>IF(B11=0,IF(B20=0,0,100%),(B20)/B11)</f>
        <v>0.05611235206520887</v>
      </c>
      <c r="H20" s="154">
        <f>IF(C11=0,IF(C20=0,0,100%),(C20)/C11)</f>
        <v>0.056426542731732504</v>
      </c>
      <c r="I20" s="157">
        <f>IF(D11=0,IF(D20=0,0,100%),(D20)/D11)</f>
        <v>0.05913679482874412</v>
      </c>
      <c r="J20" s="154">
        <f>IF(E11=0,IF(E20=0,0,100%),(E20)/E11)</f>
        <v>0.061189331412194015</v>
      </c>
      <c r="K20" s="158">
        <f>IF(F11=0,IF(F20=0,0,100%),(F20)/F11)</f>
        <v>0.05938626165691284</v>
      </c>
      <c r="L20" s="159"/>
      <c r="M20" s="159"/>
      <c r="N20" s="159"/>
      <c r="O20" s="159"/>
      <c r="P20" s="159"/>
    </row>
    <row r="21" spans="1:16" ht="12.75" customHeight="1">
      <c r="A21" s="155" t="s">
        <v>30</v>
      </c>
      <c r="B21" s="102">
        <f>SUM('Major ComplaintCategories-NF'!B21,'Major ComplaintCategories-BC-OT'!B21)</f>
        <v>14285</v>
      </c>
      <c r="C21" s="102">
        <f>SUM('Major ComplaintCategories-NF'!C21,'Major ComplaintCategories-BC-OT'!C21)</f>
        <v>12932</v>
      </c>
      <c r="D21" s="102">
        <f>SUM('Major ComplaintCategories-NF'!D21,'Major ComplaintCategories-BC-OT'!D21)</f>
        <v>12783</v>
      </c>
      <c r="E21" s="102">
        <f>SUM('Major ComplaintCategories-NF'!E21,'Major ComplaintCategories-BC-OT'!E21)</f>
        <v>12710</v>
      </c>
      <c r="F21" s="102">
        <f>SUM('Major ComplaintCategories-NF'!F21,'Major ComplaintCategories-BC-OT'!F21)</f>
        <v>13027</v>
      </c>
      <c r="G21" s="156">
        <f>IF(B11=0,IF(B21=0,0,100%),(B21)/B11)</f>
        <v>0.0699751156046712</v>
      </c>
      <c r="H21" s="154">
        <f>IF(C11=0,IF(C21=0,0,100%),(C21)/C11)</f>
        <v>0.06678027368964627</v>
      </c>
      <c r="I21" s="157">
        <f>IF(D11=0,IF(D21=0,0,100%),(D21)/D11)</f>
        <v>0.06706997145735392</v>
      </c>
      <c r="J21" s="154">
        <f>IF(E11=0,IF(E21=0,0,100%),(E21)/E11)</f>
        <v>0.06635239333239365</v>
      </c>
      <c r="K21" s="158">
        <f>IF(F11=0,IF(F21=0,0,100%),(F21)/F11)</f>
        <v>0.06538411347232957</v>
      </c>
      <c r="L21" s="159"/>
      <c r="M21" s="159"/>
      <c r="N21" s="159"/>
      <c r="O21" s="159"/>
      <c r="P21" s="159"/>
    </row>
    <row r="22" spans="1:16" ht="12.75" customHeight="1">
      <c r="A22" s="155" t="s">
        <v>37</v>
      </c>
      <c r="B22" s="102">
        <f>SUM('Major ComplaintCategories-NF'!B22,'Major ComplaintCategories-BC-OT'!B22)</f>
        <v>18996</v>
      </c>
      <c r="C22" s="102">
        <f>SUM('Major ComplaintCategories-NF'!C22,'Major ComplaintCategories-BC-OT'!C22)</f>
        <v>17624</v>
      </c>
      <c r="D22" s="102">
        <f>SUM('Major ComplaintCategories-NF'!D22,'Major ComplaintCategories-BC-OT'!D22)</f>
        <v>17690</v>
      </c>
      <c r="E22" s="102">
        <f>SUM('Major ComplaintCategories-NF'!E22,'Major ComplaintCategories-BC-OT'!E22)</f>
        <v>17793</v>
      </c>
      <c r="F22" s="102">
        <f>SUM('Major ComplaintCategories-NF'!F22,'Major ComplaintCategories-BC-OT'!F22)</f>
        <v>19127</v>
      </c>
      <c r="G22" s="156">
        <f>IF(B11=0,IF(B22=0,0,100%),(B22)/B11)</f>
        <v>0.09305196332000941</v>
      </c>
      <c r="H22" s="154">
        <f>IF(C11=0,IF(C22=0,0,100%),(C22)/C11)</f>
        <v>0.09100955331784147</v>
      </c>
      <c r="I22" s="157">
        <f>IF(D11=0,IF(D22=0,0,100%),(D22)/D11)</f>
        <v>0.0928160678307589</v>
      </c>
      <c r="J22" s="154">
        <f>IF(E11=0,IF(E22=0,0,100%),(E22)/E11)</f>
        <v>0.09288813017807082</v>
      </c>
      <c r="K22" s="158">
        <f>IF(F11=0,IF(F22=0,0,100%),(F22)/F11)</f>
        <v>0.09600076290667443</v>
      </c>
      <c r="L22" s="159"/>
      <c r="M22" s="159"/>
      <c r="N22" s="159"/>
      <c r="O22" s="159"/>
      <c r="P22" s="159"/>
    </row>
    <row r="23" spans="1:16" ht="25.5">
      <c r="A23" s="155" t="s">
        <v>180</v>
      </c>
      <c r="B23" s="102">
        <f>SUM('Major ComplaintCategories-NF'!B23,'Major ComplaintCategories-BC-OT'!B23)</f>
        <v>4068</v>
      </c>
      <c r="C23" s="102">
        <f>SUM('Major ComplaintCategories-NF'!C23,'Major ComplaintCategories-BC-OT'!C23)</f>
        <v>3893</v>
      </c>
      <c r="D23" s="102">
        <f>SUM('Major ComplaintCategories-NF'!D23,'Major ComplaintCategories-BC-OT'!D23)</f>
        <v>3635</v>
      </c>
      <c r="E23" s="102">
        <f>SUM('Major ComplaintCategories-NF'!E23,'Major ComplaintCategories-BC-OT'!E23)</f>
        <v>3505</v>
      </c>
      <c r="F23" s="102">
        <f>SUM('Major ComplaintCategories-NF'!F23,'Major ComplaintCategories-BC-OT'!F23)</f>
        <v>3875</v>
      </c>
      <c r="G23" s="156">
        <f>IF(B11=0,IF(B23=0,0,100%),(B23)/B11)</f>
        <v>0.01992711027509993</v>
      </c>
      <c r="H23" s="154">
        <f>IF(C11=0,IF(C23=0,0,100%),(C23)/C11)</f>
        <v>0.020103279111799637</v>
      </c>
      <c r="I23" s="157">
        <f>IF(D11=0,IF(D23=0,0,100%),(D23)/D11)</f>
        <v>0.019072154130288784</v>
      </c>
      <c r="J23" s="154">
        <f>IF(E11=0,IF(E23=0,0,100%),(E23)/E11)</f>
        <v>0.01829780791739101</v>
      </c>
      <c r="K23" s="158">
        <f>IF(F11=0,IF(F23=0,0,100%),(F23)/F11)</f>
        <v>0.019449101075096117</v>
      </c>
      <c r="L23" s="159"/>
      <c r="M23" s="159"/>
      <c r="N23" s="159"/>
      <c r="O23" s="159"/>
      <c r="P23" s="159"/>
    </row>
    <row r="24" spans="1:16" ht="12.75" customHeight="1">
      <c r="A24" s="155" t="s">
        <v>47</v>
      </c>
      <c r="B24" s="102">
        <f>SUM('Major ComplaintCategories-NF'!B24,'Major ComplaintCategories-BC-OT'!B24)</f>
        <v>8716</v>
      </c>
      <c r="C24" s="102">
        <f>SUM('Major ComplaintCategories-NF'!C24,'Major ComplaintCategories-BC-OT'!C24)</f>
        <v>8083</v>
      </c>
      <c r="D24" s="102">
        <f>SUM('Major ComplaintCategories-NF'!D24,'Major ComplaintCategories-BC-OT'!D24)</f>
        <v>7691</v>
      </c>
      <c r="E24" s="102">
        <f>SUM('Major ComplaintCategories-NF'!E24,'Major ComplaintCategories-BC-OT'!E24)</f>
        <v>7453</v>
      </c>
      <c r="F24" s="102">
        <f>SUM('Major ComplaintCategories-NF'!F24,'Major ComplaintCategories-BC-OT'!F24)</f>
        <v>8732</v>
      </c>
      <c r="G24" s="156">
        <f>IF(B11=0,IF(B24=0,0,100%),(B24)/B11)</f>
        <v>0.04269535230033702</v>
      </c>
      <c r="H24" s="154">
        <f>IF(C11=0,IF(C24=0,0,100%),(C24)/C11)</f>
        <v>0.04174025303382391</v>
      </c>
      <c r="I24" s="157">
        <f>IF(D11=0,IF(D24=0,0,100%),(D24)/D11)</f>
        <v>0.04035321524513096</v>
      </c>
      <c r="J24" s="154">
        <f>IF(E11=0,IF(E24=0,0,100%),(E24)/E11)</f>
        <v>0.03890829169994727</v>
      </c>
      <c r="K24" s="158">
        <f>IF(F11=0,IF(F24=0,0,100%),(F24)/F11)</f>
        <v>0.043826980796835946</v>
      </c>
      <c r="L24" s="159"/>
      <c r="M24" s="159"/>
      <c r="N24" s="159"/>
      <c r="O24" s="159"/>
      <c r="P24" s="159"/>
    </row>
    <row r="25" spans="1:16" ht="12.75" customHeight="1">
      <c r="A25" s="155" t="s">
        <v>49</v>
      </c>
      <c r="B25" s="102">
        <f>SUM('Major ComplaintCategories-NF'!B25,'Major ComplaintCategories-BC-OT'!B25)</f>
        <v>572</v>
      </c>
      <c r="C25" s="102">
        <f>SUM('Major ComplaintCategories-NF'!C25,'Major ComplaintCategories-BC-OT'!C25)</f>
        <v>373</v>
      </c>
      <c r="D25" s="102">
        <f>SUM('Major ComplaintCategories-NF'!D25,'Major ComplaintCategories-BC-OT'!D25)</f>
        <v>380</v>
      </c>
      <c r="E25" s="102">
        <f>SUM('Major ComplaintCategories-NF'!E25,'Major ComplaintCategories-BC-OT'!E25)</f>
        <v>515</v>
      </c>
      <c r="F25" s="102">
        <f>SUM('Major ComplaintCategories-NF'!F25,'Major ComplaintCategories-BC-OT'!F25)</f>
        <v>388</v>
      </c>
      <c r="G25" s="156">
        <f>IF(B11=0,IF(B25=0,0,100%),(B25)/B11)</f>
        <v>0.002801943725997335</v>
      </c>
      <c r="H25" s="154">
        <f>IF(C11=0,IF(C25=0,0,100%),(C25)/C11)</f>
        <v>0.0019261554350632586</v>
      </c>
      <c r="I25" s="157">
        <f>IF(D11=0,IF(D25=0,0,100%),(D25)/D11)</f>
        <v>0.001993787777031565</v>
      </c>
      <c r="J25" s="154">
        <f>IF(E11=0,IF(E25=0,0,100%),(E25)/E11)</f>
        <v>0.0026885509493456117</v>
      </c>
      <c r="K25" s="158">
        <f>IF(F11=0,IF(F25=0,0,100%),(F25)/F11)</f>
        <v>0.0019474196689386564</v>
      </c>
      <c r="L25" s="159"/>
      <c r="M25" s="159"/>
      <c r="N25" s="159"/>
      <c r="O25" s="159"/>
      <c r="P25" s="159"/>
    </row>
    <row r="26" spans="1:16" ht="12.75" customHeight="1">
      <c r="A26" s="155" t="s">
        <v>53</v>
      </c>
      <c r="B26" s="102">
        <f>SUM('Major ComplaintCategories-NF'!B26,'Major ComplaintCategories-BC-OT'!B26)</f>
        <v>1575</v>
      </c>
      <c r="C26" s="102">
        <f>SUM('Major ComplaintCategories-NF'!C26,'Major ComplaintCategories-BC-OT'!C26)</f>
        <v>1475</v>
      </c>
      <c r="D26" s="102">
        <f>SUM('Major ComplaintCategories-NF'!D26,'Major ComplaintCategories-BC-OT'!D26)</f>
        <v>1695</v>
      </c>
      <c r="E26" s="102">
        <f>SUM('Major ComplaintCategories-NF'!E26,'Major ComplaintCategories-BC-OT'!E26)</f>
        <v>1614</v>
      </c>
      <c r="F26" s="102">
        <f>SUM('Major ComplaintCategories-NF'!F26,'Major ComplaintCategories-BC-OT'!F26)</f>
        <v>1460</v>
      </c>
      <c r="G26" s="156">
        <f>IF(B11=0,IF(B26=0,0,100%),(B26)/B11)</f>
        <v>0.007715142252527628</v>
      </c>
      <c r="H26" s="154">
        <f>IF(C11=0,IF(C26=0,0,100%),(C26)/C11)</f>
        <v>0.007616834495223341</v>
      </c>
      <c r="I26" s="157">
        <f>IF(D11=0,IF(D26=0,0,100%),(D26)/D11)</f>
        <v>0.008893342847548691</v>
      </c>
      <c r="J26" s="154">
        <f>IF(E11=0,IF(E26=0,0,100%),(E26)/E11)</f>
        <v>0.008425866470376344</v>
      </c>
      <c r="K26" s="158">
        <f>IF(F11=0,IF(F26=0,0,100%),(F26)/F11)</f>
        <v>0.007327919372810408</v>
      </c>
      <c r="L26" s="159"/>
      <c r="M26" s="159"/>
      <c r="N26" s="159"/>
      <c r="O26" s="159"/>
      <c r="P26" s="159"/>
    </row>
    <row r="27" spans="1:16" ht="12.75" customHeight="1">
      <c r="A27" s="155" t="s">
        <v>181</v>
      </c>
      <c r="B27" s="102">
        <f>SUM('Major ComplaintCategories-NF'!B27,'Major ComplaintCategories-BC-OT'!B27)</f>
        <v>14756</v>
      </c>
      <c r="C27" s="102">
        <f>SUM('Major ComplaintCategories-NF'!C27,'Major ComplaintCategories-BC-OT'!C27)</f>
        <v>14630</v>
      </c>
      <c r="D27" s="102">
        <f>SUM('Major ComplaintCategories-NF'!D27,'Major ComplaintCategories-BC-OT'!D27)</f>
        <v>14212</v>
      </c>
      <c r="E27" s="102">
        <f>SUM('Major ComplaintCategories-NF'!E27,'Major ComplaintCategories-BC-OT'!E27)</f>
        <v>13364</v>
      </c>
      <c r="F27" s="102">
        <f>SUM('Major ComplaintCategories-NF'!F27,'Major ComplaintCategories-BC-OT'!F27)</f>
        <v>12884</v>
      </c>
      <c r="G27" s="156">
        <f>IF(B11=0,IF(B27=0,0,100%),(B27)/B11)</f>
        <v>0.07228231052590328</v>
      </c>
      <c r="H27" s="154">
        <f>IF(C11=0,IF(C27=0,0,100%),(C27)/C11)</f>
        <v>0.07554867028143558</v>
      </c>
      <c r="I27" s="157">
        <f>IF(D11=0,IF(D27=0,0,100%),(D27)/D11)</f>
        <v>0.07456766286098053</v>
      </c>
      <c r="J27" s="154">
        <f>IF(E11=0,IF(E27=0,0,100%),(E27)/E11)</f>
        <v>0.06976659201369856</v>
      </c>
      <c r="K27" s="158">
        <f>IF(F11=0,IF(F27=0,0,100%),(F27)/F11)</f>
        <v>0.0646663789036228</v>
      </c>
      <c r="L27" s="159"/>
      <c r="M27" s="159"/>
      <c r="N27" s="159"/>
      <c r="O27" s="159"/>
      <c r="P27" s="159"/>
    </row>
    <row r="28" spans="1:12" ht="25.5">
      <c r="A28" s="155" t="s">
        <v>200</v>
      </c>
      <c r="B28" s="109">
        <f>'Minor ComplaintCodes-BC-OT'!B162</f>
        <v>2806</v>
      </c>
      <c r="C28" s="109">
        <f>'Minor ComplaintCodes-BC-OT'!C162</f>
        <v>3426</v>
      </c>
      <c r="D28" s="109">
        <f>'Minor ComplaintCodes-BC-OT'!D162</f>
        <v>3490</v>
      </c>
      <c r="E28" s="109">
        <f>'Minor ComplaintCodes-BC-OT'!E162</f>
        <v>3606</v>
      </c>
      <c r="F28" s="109">
        <f>'Minor ComplaintCodes-BC-OT'!F162</f>
        <v>4086</v>
      </c>
      <c r="G28" s="156">
        <f>IF(B11=0,IF(B28=0,0,100%),(B28)/B11)</f>
        <v>0.013745199467042871</v>
      </c>
      <c r="H28" s="154">
        <f>IF(C11=0,IF(C28=0,0,100%),(C28)/C11)</f>
        <v>0.017691711851278078</v>
      </c>
      <c r="I28" s="157">
        <f>IF(D11=0,IF(D28=0,0,100%),(D28)/D11)</f>
        <v>0.018311366689053057</v>
      </c>
      <c r="J28" s="154">
        <f>IF(E11=0,IF(E28=0,0,100%),(E28)/E11)</f>
        <v>0.018825077132699566</v>
      </c>
      <c r="K28" s="158">
        <f>IF(F11=0,IF(F28=0,0,100%),(F28)/F11)</f>
        <v>0.020508135998152963</v>
      </c>
      <c r="L28" s="159"/>
    </row>
    <row r="29" ht="12.75" customHeight="1">
      <c r="A29" s="160"/>
    </row>
  </sheetData>
  <sheetProtection/>
  <conditionalFormatting sqref="G12:K28">
    <cfRule type="cellIs" priority="1" dxfId="10" operator="lessThan">
      <formula>0</formula>
    </cfRule>
  </conditionalFormatting>
  <hyperlinks>
    <hyperlink ref="J5" location="TOC!A1" display="Table of Content"/>
  </hyperlinks>
  <printOptions/>
  <pageMargins left="0.63" right="0.63" top="0.75" bottom="0.75" header="0.3" footer="0.3"/>
  <pageSetup horizontalDpi="600" verticalDpi="600" orientation="landscape" scale="93" r:id="rId1"/>
  <headerFooter>
    <oddHeader>&amp;LNORS Multi-Year Complaint Trends Report &amp;CFY 2011, 2012, 2013, 2014, 2015&amp;RMajor ComplaintCategories-All</oddHeader>
    <oddFooter>&amp;L&amp;"Arial,Regular"&amp;7Included in Report: AK,AL,AR,AZ,CA,CO,CT,DC,DE,FL,GA,HI,IA,ID,IL,IN,KS,KY,LA,MA,MD,ME,MI,MN,MO,MS,MT,NC,ND,NE,NH,NJ,NM,NV,NY,OH,OK,OR,PA,PR,RI,SC,SD,TN,TX,UT,VA,VT,WA,WI,WV,WY
Excluded from Report: 
&amp;R&amp;7&amp;P of &amp;N</oddFooter>
    <firstFooter>&amp;L&amp;"Arial,Regular"&amp;7Included in Report: {0}
Excluded from Report: {1}&amp;8
&amp;R&amp;"Arial,Regular"&amp;8&amp;P of 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29.00390625" style="112" customWidth="1"/>
    <col min="2" max="2" width="8.421875" style="146" customWidth="1"/>
    <col min="3" max="3" width="11.421875" style="146" customWidth="1"/>
    <col min="4" max="4" width="7.421875" style="146" customWidth="1"/>
    <col min="5" max="5" width="11.421875" style="146" customWidth="1"/>
    <col min="6" max="6" width="8.00390625" style="146" customWidth="1"/>
    <col min="7" max="16384" width="11.421875" style="146" customWidth="1"/>
  </cols>
  <sheetData>
    <row r="1" spans="1:19" ht="12.75" customHeight="1">
      <c r="A1" s="55" t="str">
        <f>'Major ComplaintCategories-All'!A1</f>
        <v>NORS Multi-Year Complaint Trends Report </v>
      </c>
      <c r="B1" s="55"/>
      <c r="C1" s="55"/>
      <c r="E1" s="55" t="s">
        <v>230</v>
      </c>
      <c r="F1" s="55"/>
      <c r="G1" s="55"/>
      <c r="H1" s="55" t="s">
        <v>205</v>
      </c>
      <c r="I1" s="55"/>
      <c r="J1" s="56"/>
      <c r="K1" s="55"/>
      <c r="L1" s="55"/>
      <c r="M1" s="55"/>
      <c r="N1" s="55"/>
      <c r="O1" s="55"/>
      <c r="P1" s="55"/>
      <c r="Q1" s="55"/>
      <c r="R1" s="55"/>
      <c r="S1" s="55"/>
    </row>
    <row r="2" spans="1:19" ht="12.75" customHeight="1">
      <c r="A2" s="147"/>
      <c r="B2" s="55"/>
      <c r="C2" s="55"/>
      <c r="D2" s="14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 customHeight="1">
      <c r="A3" s="84" t="s">
        <v>156</v>
      </c>
      <c r="B3" s="55"/>
      <c r="C3" s="55"/>
      <c r="D3" s="148"/>
      <c r="E3" s="55"/>
      <c r="F3" s="55"/>
      <c r="G3" s="55"/>
      <c r="H3" s="55"/>
      <c r="I3" s="55" t="str">
        <f ca="1">"Date: "&amp;TEXT(TODAY(),"m/d/yyyy")</f>
        <v>Date: 1/11/2017</v>
      </c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 customHeight="1">
      <c r="A4" s="58" t="s">
        <v>162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 customHeight="1">
      <c r="A5" s="149" t="s">
        <v>100</v>
      </c>
      <c r="B5" s="55"/>
      <c r="C5" s="55"/>
      <c r="D5" s="55"/>
      <c r="E5" s="55"/>
      <c r="F5" s="55"/>
      <c r="G5" s="55"/>
      <c r="H5" s="55"/>
      <c r="I5" s="55"/>
      <c r="J5" s="87" t="s">
        <v>199</v>
      </c>
      <c r="K5" s="55"/>
      <c r="L5" s="55"/>
      <c r="M5" s="55"/>
      <c r="N5" s="55"/>
      <c r="O5" s="55"/>
      <c r="P5" s="55"/>
      <c r="Q5" s="55"/>
      <c r="R5" s="55"/>
      <c r="S5" s="55"/>
    </row>
    <row r="6" spans="1:11" ht="12.75" customHeight="1">
      <c r="A6" s="150" t="s">
        <v>161</v>
      </c>
      <c r="B6" s="92"/>
      <c r="C6" s="93"/>
      <c r="D6" s="93"/>
      <c r="E6" s="161"/>
      <c r="F6" s="162" t="s">
        <v>110</v>
      </c>
      <c r="G6" s="93"/>
      <c r="H6" s="93"/>
      <c r="I6" s="93"/>
      <c r="J6" s="93"/>
      <c r="K6" s="95"/>
    </row>
    <row r="7" spans="1:11" s="151" customFormat="1" ht="12.75" customHeight="1">
      <c r="A7" s="96" t="s">
        <v>100</v>
      </c>
      <c r="B7" s="66">
        <v>2011</v>
      </c>
      <c r="C7" s="66">
        <v>2012</v>
      </c>
      <c r="D7" s="66">
        <v>2013</v>
      </c>
      <c r="E7" s="66">
        <v>2014</v>
      </c>
      <c r="F7" s="67">
        <v>2015</v>
      </c>
      <c r="G7" s="68">
        <v>2011</v>
      </c>
      <c r="H7" s="66">
        <v>2012</v>
      </c>
      <c r="I7" s="66">
        <v>2013</v>
      </c>
      <c r="J7" s="66">
        <v>2014</v>
      </c>
      <c r="K7" s="66">
        <v>2015</v>
      </c>
    </row>
    <row r="8" spans="1:11" s="151" customFormat="1" ht="12.75" customHeight="1">
      <c r="A8" s="196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1" s="151" customFormat="1" ht="12.75" customHeight="1">
      <c r="A9" s="196" t="s">
        <v>214</v>
      </c>
      <c r="B9" s="152">
        <f>'Closed Cases'!B21</f>
        <v>99344</v>
      </c>
      <c r="C9" s="152">
        <f>'Closed Cases'!C21</f>
        <v>93311</v>
      </c>
      <c r="D9" s="152">
        <f>'Closed Cases'!D21</f>
        <v>89760</v>
      </c>
      <c r="E9" s="152">
        <f>'Closed Cases'!E21</f>
        <v>91225</v>
      </c>
      <c r="F9" s="152">
        <f>'Closed Cases'!F21</f>
        <v>92868</v>
      </c>
      <c r="G9" s="68"/>
      <c r="H9" s="66"/>
      <c r="I9" s="66"/>
      <c r="J9" s="66"/>
      <c r="K9" s="66"/>
    </row>
    <row r="10" spans="1:11" s="151" customFormat="1" ht="12.75" customHeight="1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1" s="151" customFormat="1" ht="25.5">
      <c r="A11" s="96" t="s">
        <v>153</v>
      </c>
      <c r="B11" s="152">
        <f>SUM(B12:B27)</f>
        <v>149366</v>
      </c>
      <c r="C11" s="152">
        <f>SUM(C12:C27)</f>
        <v>140098</v>
      </c>
      <c r="D11" s="152">
        <f>SUM(D12:D27)</f>
        <v>135620</v>
      </c>
      <c r="E11" s="152">
        <f>SUM(E12:E27)</f>
        <v>136795</v>
      </c>
      <c r="F11" s="152">
        <f>SUM(F12:F27)</f>
        <v>140145</v>
      </c>
      <c r="G11" s="153"/>
      <c r="H11" s="154"/>
      <c r="I11" s="154"/>
      <c r="J11" s="154"/>
      <c r="K11" s="154"/>
    </row>
    <row r="12" spans="1:11" ht="25.5">
      <c r="A12" s="163" t="s">
        <v>0</v>
      </c>
      <c r="B12" s="102">
        <f>'Minor ComplaintCodes-NF'!B16</f>
        <v>10482</v>
      </c>
      <c r="C12" s="102">
        <f>'Minor ComplaintCodes-NF'!C16</f>
        <v>9999</v>
      </c>
      <c r="D12" s="102">
        <f>'Minor ComplaintCodes-NF'!D16</f>
        <v>9701</v>
      </c>
      <c r="E12" s="102">
        <f>'Minor ComplaintCodes-NF'!E16</f>
        <v>10453</v>
      </c>
      <c r="F12" s="102">
        <f>'Minor ComplaintCodes-NF'!F16</f>
        <v>11337</v>
      </c>
      <c r="G12" s="156">
        <f>IF(B11=0,IF(B12=0,0,100%),(B12)/B11)</f>
        <v>0.07017661315158738</v>
      </c>
      <c r="H12" s="154">
        <f>IF(C11=0,IF(C12=0,0,100%),(C12)/C11)</f>
        <v>0.07137146854344815</v>
      </c>
      <c r="I12" s="157">
        <f>IF(D11=0,IF(D12=0,0,100%),(D12)/D11)</f>
        <v>0.07153074767733372</v>
      </c>
      <c r="J12" s="154">
        <f>IF(E11=0,IF(E12=0,0,100%),(E12)/E11)</f>
        <v>0.07641361160861143</v>
      </c>
      <c r="K12" s="158">
        <f>IF(F11=0,IF(F12=0,0,100%),(F12)/F11)</f>
        <v>0.0808947875414749</v>
      </c>
    </row>
    <row r="13" spans="1:11" ht="15">
      <c r="A13" s="155" t="s">
        <v>197</v>
      </c>
      <c r="B13" s="102">
        <f>'Minor ComplaintCodes-NF'!B25</f>
        <v>4077</v>
      </c>
      <c r="C13" s="102">
        <f>'Minor ComplaintCodes-NF'!C25</f>
        <v>3954</v>
      </c>
      <c r="D13" s="102">
        <f>'Minor ComplaintCodes-NF'!D25</f>
        <v>3772</v>
      </c>
      <c r="E13" s="102">
        <f>'Minor ComplaintCodes-NF'!E25</f>
        <v>3815</v>
      </c>
      <c r="F13" s="102">
        <f>'Minor ComplaintCodes-NF'!F25</f>
        <v>3879</v>
      </c>
      <c r="G13" s="156">
        <f>IF(B11=0,IF(B13=0,0,100%),(B13)/B11)</f>
        <v>0.027295368423871563</v>
      </c>
      <c r="H13" s="154">
        <f>IF(C11=0,IF(C13=0,0,100%),(C13)/C11)</f>
        <v>0.028223100972176618</v>
      </c>
      <c r="I13" s="157">
        <f>IF(D11=0,IF(D13=0,0,100%),(D13)/D11)</f>
        <v>0.0278130069311311</v>
      </c>
      <c r="J13" s="154">
        <f>IF(E11=0,IF(E13=0,0,100%),(E13)/E11)</f>
        <v>0.027888446215139442</v>
      </c>
      <c r="K13" s="158">
        <f>IF(F11=0,IF(F13=0,0,100%),(F13)/F11)</f>
        <v>0.02767847586428342</v>
      </c>
    </row>
    <row r="14" spans="1:11" ht="25.5">
      <c r="A14" s="155" t="s">
        <v>1</v>
      </c>
      <c r="B14" s="102">
        <f>'Minor ComplaintCodes-NF'!B34</f>
        <v>11781</v>
      </c>
      <c r="C14" s="102">
        <f>'Minor ComplaintCodes-NF'!C34</f>
        <v>11091</v>
      </c>
      <c r="D14" s="102">
        <f>'Minor ComplaintCodes-NF'!D34</f>
        <v>10609</v>
      </c>
      <c r="E14" s="102">
        <f>'Minor ComplaintCodes-NF'!E34</f>
        <v>10942</v>
      </c>
      <c r="F14" s="102">
        <f>'Minor ComplaintCodes-NF'!F34</f>
        <v>11665</v>
      </c>
      <c r="G14" s="156">
        <f>IF(B11=0,IF(B14=0,0,100%),(B14)/B11)</f>
        <v>0.07887337144999532</v>
      </c>
      <c r="H14" s="154">
        <f>IF(C11=0,IF(C14=0,0,100%),(C14)/C11)</f>
        <v>0.07916601236277462</v>
      </c>
      <c r="I14" s="157">
        <f>IF(D11=0,IF(D14=0,0,100%),(D14)/D11)</f>
        <v>0.07822592537973751</v>
      </c>
      <c r="J14" s="154">
        <f>IF(E11=0,IF(E14=0,0,100%),(E14)/E11)</f>
        <v>0.07998830366606967</v>
      </c>
      <c r="K14" s="158">
        <f>IF(F11=0,IF(F14=0,0,100%),(F14)/F11)</f>
        <v>0.08323522066431197</v>
      </c>
    </row>
    <row r="15" spans="1:11" ht="25.5">
      <c r="A15" s="155" t="s">
        <v>198</v>
      </c>
      <c r="B15" s="102">
        <f>'Minor ComplaintCodes-NF'!B47</f>
        <v>17991</v>
      </c>
      <c r="C15" s="102">
        <f>'Minor ComplaintCodes-NF'!C47</f>
        <v>17141</v>
      </c>
      <c r="D15" s="102">
        <f>'Minor ComplaintCodes-NF'!D47</f>
        <v>16616</v>
      </c>
      <c r="E15" s="102">
        <f>'Minor ComplaintCodes-NF'!E47</f>
        <v>16595</v>
      </c>
      <c r="F15" s="102">
        <f>'Minor ComplaintCodes-NF'!F47</f>
        <v>16325</v>
      </c>
      <c r="G15" s="156">
        <f>IF(B11=0,IF(B15=0,0,100%),(B15)/B11)</f>
        <v>0.12044909818834273</v>
      </c>
      <c r="H15" s="154">
        <f>IF(C11=0,IF(C15=0,0,100%),(C15)/C11)</f>
        <v>0.12235006923724821</v>
      </c>
      <c r="I15" s="157">
        <f>IF(D11=0,IF(D15=0,0,100%),(D15)/D11)</f>
        <v>0.12251880253649904</v>
      </c>
      <c r="J15" s="154">
        <f>IF(E11=0,IF(E15=0,0,100%),(E15)/E11)</f>
        <v>0.12131291348367997</v>
      </c>
      <c r="K15" s="158">
        <f>IF(F11=0,IF(F15=0,0,100%),(F15)/F11)</f>
        <v>0.11648649612900924</v>
      </c>
    </row>
    <row r="16" spans="1:11" ht="12.75" customHeight="1">
      <c r="A16" s="155" t="s">
        <v>179</v>
      </c>
      <c r="B16" s="102">
        <f>'Minor ComplaintCodes-NF'!B52</f>
        <v>7395</v>
      </c>
      <c r="C16" s="102">
        <f>'Minor ComplaintCodes-NF'!C52</f>
        <v>6900</v>
      </c>
      <c r="D16" s="102">
        <f>'Minor ComplaintCodes-NF'!D52</f>
        <v>6414</v>
      </c>
      <c r="E16" s="102">
        <f>'Minor ComplaintCodes-NF'!E52</f>
        <v>6831</v>
      </c>
      <c r="F16" s="102">
        <f>'Minor ComplaintCodes-NF'!F52</f>
        <v>6864</v>
      </c>
      <c r="G16" s="156">
        <f>IF(B11=0,IF(B16=0,0,100%),(B16)/B11)</f>
        <v>0.04950925913527844</v>
      </c>
      <c r="H16" s="154">
        <f>IF(C11=0,IF(C16=0,0,100%),(C16)/C11)</f>
        <v>0.04925123841882111</v>
      </c>
      <c r="I16" s="157">
        <f>IF(D11=0,IF(D16=0,0,100%),(D16)/D11)</f>
        <v>0.04729390945288305</v>
      </c>
      <c r="J16" s="154">
        <f>IF(E11=0,IF(E16=0,0,100%),(E16)/E11)</f>
        <v>0.04993603567381849</v>
      </c>
      <c r="K16" s="158">
        <f>IF(F11=0,IF(F16=0,0,100%),(F16)/F11)</f>
        <v>0.04897784437546827</v>
      </c>
    </row>
    <row r="17" spans="1:11" ht="12.75" customHeight="1">
      <c r="A17" s="155" t="s">
        <v>19</v>
      </c>
      <c r="B17" s="102">
        <f>'Minor ComplaintCodes-NF'!B66</f>
        <v>38945</v>
      </c>
      <c r="C17" s="102">
        <f>'Minor ComplaintCodes-NF'!C66</f>
        <v>35996</v>
      </c>
      <c r="D17" s="102">
        <f>'Minor ComplaintCodes-NF'!D66</f>
        <v>35139</v>
      </c>
      <c r="E17" s="102">
        <f>'Minor ComplaintCodes-NF'!E66</f>
        <v>35591</v>
      </c>
      <c r="F17" s="102">
        <f>'Minor ComplaintCodes-NF'!F66</f>
        <v>36377</v>
      </c>
      <c r="G17" s="156">
        <f>IF(B11=0,IF(B17=0,0,100%),(B17)/B11)</f>
        <v>0.26073537485103704</v>
      </c>
      <c r="H17" s="154">
        <f>IF(C11=0,IF(C17=0,0,100%),(C17)/C11)</f>
        <v>0.2569344316121572</v>
      </c>
      <c r="I17" s="157">
        <f>IF(D11=0,IF(D17=0,0,100%),(D17)/D11)</f>
        <v>0.25909895295679103</v>
      </c>
      <c r="J17" s="154">
        <f>IF(E11=0,IF(E17=0,0,100%),(E17)/E11)</f>
        <v>0.26017763807156696</v>
      </c>
      <c r="K17" s="158">
        <f>IF(F11=0,IF(F17=0,0,100%),(F17)/F11)</f>
        <v>0.25956687716293836</v>
      </c>
    </row>
    <row r="18" spans="1:11" ht="25.5">
      <c r="A18" s="155" t="s">
        <v>107</v>
      </c>
      <c r="B18" s="102">
        <f>'Minor ComplaintCodes-NF'!B75</f>
        <v>6775</v>
      </c>
      <c r="C18" s="102">
        <f>'Minor ComplaintCodes-NF'!C75</f>
        <v>6448</v>
      </c>
      <c r="D18" s="102">
        <f>'Minor ComplaintCodes-NF'!D75</f>
        <v>6020</v>
      </c>
      <c r="E18" s="102">
        <f>'Minor ComplaintCodes-NF'!E75</f>
        <v>6091</v>
      </c>
      <c r="F18" s="102">
        <f>'Minor ComplaintCodes-NF'!F75</f>
        <v>6112</v>
      </c>
      <c r="G18" s="156">
        <f>IF(B11=0,IF(B18=0,0,100%),(B18)/B11)</f>
        <v>0.04535838142549174</v>
      </c>
      <c r="H18" s="154">
        <f>IF(C11=0,IF(C18=0,0,100%),(C18)/C11)</f>
        <v>0.04602492540935631</v>
      </c>
      <c r="I18" s="157">
        <f>IF(D11=0,IF(D18=0,0,100%),(D18)/D11)</f>
        <v>0.04438873322518803</v>
      </c>
      <c r="J18" s="154">
        <f>IF(E11=0,IF(E18=0,0,100%),(E18)/E11)</f>
        <v>0.044526481231039146</v>
      </c>
      <c r="K18" s="158">
        <f>IF(F11=0,IF(F18=0,0,100%),(F18)/F11)</f>
        <v>0.04361197331335403</v>
      </c>
    </row>
    <row r="19" spans="1:11" ht="25.5">
      <c r="A19" s="155" t="s">
        <v>26</v>
      </c>
      <c r="B19" s="102">
        <f>'Minor ComplaintCodes-NF'!B79</f>
        <v>616</v>
      </c>
      <c r="C19" s="102">
        <f>'Minor ComplaintCodes-NF'!C79</f>
        <v>600</v>
      </c>
      <c r="D19" s="102">
        <f>'Minor ComplaintCodes-NF'!D79</f>
        <v>570</v>
      </c>
      <c r="E19" s="102">
        <f>'Minor ComplaintCodes-NF'!E79</f>
        <v>511</v>
      </c>
      <c r="F19" s="102">
        <f>'Minor ComplaintCodes-NF'!F79</f>
        <v>475</v>
      </c>
      <c r="G19" s="156">
        <f>IF(B11=0,IF(B19=0,0,100%),(B19)/B11)</f>
        <v>0.004124097853594526</v>
      </c>
      <c r="H19" s="154">
        <f>IF(C11=0,IF(C19=0,0,100%),(C19)/C11)</f>
        <v>0.004282716384245314</v>
      </c>
      <c r="I19" s="157">
        <f>IF(D11=0,IF(D19=0,0,100%),(D19)/D11)</f>
        <v>0.004202919923315145</v>
      </c>
      <c r="J19" s="154">
        <f>IF(E11=0,IF(E19=0,0,100%),(E19)/E11)</f>
        <v>0.003735516649000329</v>
      </c>
      <c r="K19" s="158">
        <f>IF(F11=0,IF(F19=0,0,100%),(F19)/F11)</f>
        <v>0.0033893467480109888</v>
      </c>
    </row>
    <row r="20" spans="1:11" ht="12.75" customHeight="1">
      <c r="A20" s="155" t="s">
        <v>28</v>
      </c>
      <c r="B20" s="102">
        <f>'Minor ComplaintCodes-NF'!B85</f>
        <v>8638</v>
      </c>
      <c r="C20" s="102">
        <f>'Minor ComplaintCodes-NF'!C85</f>
        <v>8126</v>
      </c>
      <c r="D20" s="102">
        <f>'Minor ComplaintCodes-NF'!D85</f>
        <v>8296</v>
      </c>
      <c r="E20" s="102">
        <f>'Minor ComplaintCodes-NF'!E85</f>
        <v>8492</v>
      </c>
      <c r="F20" s="102">
        <f>'Minor ComplaintCodes-NF'!F85</f>
        <v>8364</v>
      </c>
      <c r="G20" s="156">
        <f>IF(B11=0,IF(B20=0,0,100%),(B20)/B11)</f>
        <v>0.05783109944699597</v>
      </c>
      <c r="H20" s="154">
        <f>IF(C11=0,IF(C20=0,0,100%),(C20)/C11)</f>
        <v>0.05800225556396237</v>
      </c>
      <c r="I20" s="157">
        <f>IF(D11=0,IF(D20=0,0,100%),(D20)/D11)</f>
        <v>0.06117091874354815</v>
      </c>
      <c r="J20" s="154">
        <f>IF(E11=0,IF(E20=0,0,100%),(E20)/E11)</f>
        <v>0.06207829233524617</v>
      </c>
      <c r="K20" s="158">
        <f>IF(F11=0,IF(F20=0,0,100%),(F20)/F11)</f>
        <v>0.05968104463234507</v>
      </c>
    </row>
    <row r="21" spans="1:11" ht="12.75" customHeight="1">
      <c r="A21" s="155" t="s">
        <v>30</v>
      </c>
      <c r="B21" s="102">
        <f>'Minor ComplaintCodes-NF'!B94</f>
        <v>10034</v>
      </c>
      <c r="C21" s="102">
        <f>'Minor ComplaintCodes-NF'!C94</f>
        <v>9238</v>
      </c>
      <c r="D21" s="102">
        <f>'Minor ComplaintCodes-NF'!D94</f>
        <v>8811</v>
      </c>
      <c r="E21" s="102">
        <f>'Minor ComplaintCodes-NF'!E94</f>
        <v>8713</v>
      </c>
      <c r="F21" s="102">
        <f>'Minor ComplaintCodes-NF'!F94</f>
        <v>8921</v>
      </c>
      <c r="G21" s="156">
        <f>IF(B11=0,IF(B21=0,0,100%),(B21)/B11)</f>
        <v>0.06717726925806408</v>
      </c>
      <c r="H21" s="154">
        <f>IF(C11=0,IF(C21=0,0,100%),(C21)/C11)</f>
        <v>0.06593955659609702</v>
      </c>
      <c r="I21" s="157">
        <f>IF(D11=0,IF(D21=0,0,100%),(D21)/D11)</f>
        <v>0.064968293761982</v>
      </c>
      <c r="J21" s="154">
        <f>IF(E11=0,IF(E21=0,0,100%),(E21)/E11)</f>
        <v>0.06369384845937351</v>
      </c>
      <c r="K21" s="158">
        <f>IF(F11=0,IF(F21=0,0,100%),(F21)/F11)</f>
        <v>0.06365549966106533</v>
      </c>
    </row>
    <row r="22" spans="1:11" ht="12.75" customHeight="1">
      <c r="A22" s="155" t="s">
        <v>37</v>
      </c>
      <c r="B22" s="102">
        <f>'Minor ComplaintCodes-NF'!B106</f>
        <v>12721</v>
      </c>
      <c r="C22" s="102">
        <f>'Minor ComplaintCodes-NF'!C106</f>
        <v>11815</v>
      </c>
      <c r="D22" s="102">
        <f>'Minor ComplaintCodes-NF'!D106</f>
        <v>11701</v>
      </c>
      <c r="E22" s="102">
        <f>'Minor ComplaintCodes-NF'!E106</f>
        <v>11563</v>
      </c>
      <c r="F22" s="102">
        <f>'Minor ComplaintCodes-NF'!F106</f>
        <v>12493</v>
      </c>
      <c r="G22" s="156">
        <f>IF(B11=0,IF(B22=0,0,100%),(B22)/B11)</f>
        <v>0.0851666376551558</v>
      </c>
      <c r="H22" s="154">
        <f>IF(C11=0,IF(C22=0,0,100%),(C22)/C11)</f>
        <v>0.08433382346643065</v>
      </c>
      <c r="I22" s="157">
        <f>IF(D11=0,IF(D22=0,0,100%),(D22)/D11)</f>
        <v>0.0862778351275623</v>
      </c>
      <c r="J22" s="154">
        <f>IF(E11=0,IF(E22=0,0,100%),(E22)/E11)</f>
        <v>0.08452794327278043</v>
      </c>
      <c r="K22" s="158">
        <f>IF(F11=0,IF(F22=0,0,100%),(F22)/F11)</f>
        <v>0.08914338720610795</v>
      </c>
    </row>
    <row r="23" spans="1:11" ht="25.5">
      <c r="A23" s="155" t="s">
        <v>180</v>
      </c>
      <c r="B23" s="102">
        <f>'Minor ComplaintCodes-NF'!B116</f>
        <v>2070</v>
      </c>
      <c r="C23" s="102">
        <f>'Minor ComplaintCodes-NF'!C116</f>
        <v>1874</v>
      </c>
      <c r="D23" s="102">
        <f>'Minor ComplaintCodes-NF'!D116</f>
        <v>1703</v>
      </c>
      <c r="E23" s="102">
        <f>'Minor ComplaintCodes-NF'!E116</f>
        <v>1645</v>
      </c>
      <c r="F23" s="102">
        <f>'Minor ComplaintCodes-NF'!F116</f>
        <v>1612</v>
      </c>
      <c r="G23" s="156">
        <f>IF(B11=0,IF(B23=0,0,100%),(B23)/B11)</f>
        <v>0.013858575579449138</v>
      </c>
      <c r="H23" s="154">
        <f>IF(C11=0,IF(C23=0,0,100%),(C23)/C11)</f>
        <v>0.013376350840126198</v>
      </c>
      <c r="I23" s="157">
        <f>IF(D11=0,IF(D23=0,0,100%),(D23)/D11)</f>
        <v>0.012557144963869636</v>
      </c>
      <c r="J23" s="154">
        <f>IF(E11=0,IF(E23=0,0,100%),(E23)/E11)</f>
        <v>0.012025293322124347</v>
      </c>
      <c r="K23" s="158">
        <f>IF(F11=0,IF(F23=0,0,100%),(F23)/F11)</f>
        <v>0.011502372542723608</v>
      </c>
    </row>
    <row r="24" spans="1:11" ht="12.75" customHeight="1">
      <c r="A24" s="155" t="s">
        <v>47</v>
      </c>
      <c r="B24" s="102">
        <f>'Minor ComplaintCodes-NF'!B125</f>
        <v>5821</v>
      </c>
      <c r="C24" s="102">
        <f>'Minor ComplaintCodes-NF'!C125</f>
        <v>5253</v>
      </c>
      <c r="D24" s="102">
        <f>'Minor ComplaintCodes-NF'!D125</f>
        <v>4828</v>
      </c>
      <c r="E24" s="102">
        <f>'Minor ComplaintCodes-NF'!E125</f>
        <v>4865</v>
      </c>
      <c r="F24" s="102">
        <f>'Minor ComplaintCodes-NF'!F125</f>
        <v>5469</v>
      </c>
      <c r="G24" s="156">
        <f>IF(B11=0,IF(B24=0,0,100%),(B24)/B11)</f>
        <v>0.038971385723658665</v>
      </c>
      <c r="H24" s="154">
        <f>IF(C11=0,IF(C24=0,0,100%),(C24)/C11)</f>
        <v>0.03749518194406772</v>
      </c>
      <c r="I24" s="157">
        <f>IF(D11=0,IF(D24=0,0,100%),(D24)/D11)</f>
        <v>0.03559946910485179</v>
      </c>
      <c r="J24" s="154">
        <f>IF(E11=0,IF(E24=0,0,100%),(E24)/E11)</f>
        <v>0.03556416535692094</v>
      </c>
      <c r="K24" s="158">
        <f>IF(F11=0,IF(F24=0,0,100%),(F24)/F11)</f>
        <v>0.03902386813657283</v>
      </c>
    </row>
    <row r="25" spans="1:11" ht="12.75" customHeight="1">
      <c r="A25" s="155" t="s">
        <v>49</v>
      </c>
      <c r="B25" s="102">
        <f>'Minor ComplaintCodes-NF'!B134</f>
        <v>392</v>
      </c>
      <c r="C25" s="102">
        <f>'Minor ComplaintCodes-NF'!C134</f>
        <v>246</v>
      </c>
      <c r="D25" s="102">
        <f>'Minor ComplaintCodes-NF'!D134</f>
        <v>241</v>
      </c>
      <c r="E25" s="102">
        <f>'Minor ComplaintCodes-NF'!E134</f>
        <v>382</v>
      </c>
      <c r="F25" s="102">
        <f>'Minor ComplaintCodes-NF'!F134</f>
        <v>222</v>
      </c>
      <c r="G25" s="156">
        <f>IF(B11=0,IF(B25=0,0,100%),(B25)/B11)</f>
        <v>0.00262442590683288</v>
      </c>
      <c r="H25" s="154">
        <f>IF(C11=0,IF(C25=0,0,100%),(C25)/C11)</f>
        <v>0.0017559137175405788</v>
      </c>
      <c r="I25" s="157">
        <f>IF(D11=0,IF(D25=0,0,100%),(D25)/D11)</f>
        <v>0.0017770240377525438</v>
      </c>
      <c r="J25" s="154">
        <f>IF(E11=0,IF(E25=0,0,100%),(E25)/E11)</f>
        <v>0.0027924997258671736</v>
      </c>
      <c r="K25" s="158">
        <f>IF(F11=0,IF(F25=0,0,100%),(F25)/F11)</f>
        <v>0.0015840736380177674</v>
      </c>
    </row>
    <row r="26" spans="1:11" ht="12.75" customHeight="1">
      <c r="A26" s="155" t="s">
        <v>53</v>
      </c>
      <c r="B26" s="102">
        <f>'Minor ComplaintCodes-NF'!B141</f>
        <v>1205</v>
      </c>
      <c r="C26" s="102">
        <f>'Minor ComplaintCodes-NF'!C141</f>
        <v>1097</v>
      </c>
      <c r="D26" s="102">
        <f>'Minor ComplaintCodes-NF'!D141</f>
        <v>1324</v>
      </c>
      <c r="E26" s="102">
        <f>'Minor ComplaintCodes-NF'!E141</f>
        <v>1189</v>
      </c>
      <c r="F26" s="102">
        <f>'Minor ComplaintCodes-NF'!F141</f>
        <v>1097</v>
      </c>
      <c r="G26" s="156">
        <f>IF(B11=0,IF(B26=0,0,100%),(B26)/B11)</f>
        <v>0.00806743167789189</v>
      </c>
      <c r="H26" s="154">
        <f>IF(C11=0,IF(C26=0,0,100%),(C26)/C11)</f>
        <v>0.007830233122528516</v>
      </c>
      <c r="I26" s="157">
        <f>IF(D11=0,IF(D26=0,0,100%),(D26)/D11)</f>
        <v>0.00976257189205132</v>
      </c>
      <c r="J26" s="154">
        <f>IF(E11=0,IF(E26=0,0,100%),(E26)/E11)</f>
        <v>0.008691838151979239</v>
      </c>
      <c r="K26" s="158">
        <f>IF(F11=0,IF(F26=0,0,100%),(F26)/F11)</f>
        <v>0.007827607121195904</v>
      </c>
    </row>
    <row r="27" spans="1:11" ht="12.75" customHeight="1">
      <c r="A27" s="155" t="s">
        <v>181</v>
      </c>
      <c r="B27" s="102">
        <f>'Minor ComplaintCodes-NF'!B155</f>
        <v>10423</v>
      </c>
      <c r="C27" s="102">
        <f>'Minor ComplaintCodes-NF'!C155</f>
        <v>10320</v>
      </c>
      <c r="D27" s="102">
        <f>'Minor ComplaintCodes-NF'!D155</f>
        <v>9875</v>
      </c>
      <c r="E27" s="102">
        <f>'Minor ComplaintCodes-NF'!E155</f>
        <v>9117</v>
      </c>
      <c r="F27" s="102">
        <f>'Minor ComplaintCodes-NF'!F155</f>
        <v>8933</v>
      </c>
      <c r="G27" s="156">
        <f>IF(B11=0,IF(B27=0,0,100%),(B27)/B11)</f>
        <v>0.06978161027275284</v>
      </c>
      <c r="H27" s="154">
        <f>IF(C11=0,IF(C27=0,0,100%),(C27)/C11)</f>
        <v>0.07366272180901941</v>
      </c>
      <c r="I27" s="157">
        <f>IF(D11=0,IF(D27=0,0,100%),(D27)/D11)</f>
        <v>0.0728137442855036</v>
      </c>
      <c r="J27" s="154">
        <f>IF(E11=0,IF(E27=0,0,100%),(E27)/E11)</f>
        <v>0.06664717277678278</v>
      </c>
      <c r="K27" s="158">
        <f>IF(F11=0,IF(F27=0,0,100%),(F27)/F11)</f>
        <v>0.06374112526312034</v>
      </c>
    </row>
    <row r="28" spans="1:6" ht="12.75" customHeight="1">
      <c r="A28" s="160"/>
      <c r="B28" s="159"/>
      <c r="C28" s="159"/>
      <c r="D28" s="159"/>
      <c r="E28" s="159"/>
      <c r="F28" s="159"/>
    </row>
  </sheetData>
  <sheetProtection/>
  <conditionalFormatting sqref="G12:K27">
    <cfRule type="cellIs" priority="1" dxfId="10" operator="lessThan">
      <formula>0</formula>
    </cfRule>
  </conditionalFormatting>
  <hyperlinks>
    <hyperlink ref="J5" location="TOC!A1" display="Table of Content"/>
  </hyperlinks>
  <printOptions/>
  <pageMargins left="0.63" right="0.63" top="0.75" bottom="0.75" header="0.3" footer="0.3"/>
  <pageSetup horizontalDpi="600" verticalDpi="600" orientation="landscape" scale="93" r:id="rId1"/>
  <headerFooter>
    <oddHeader>&amp;LNORS Multi-Year Complaint Trends Report &amp;CFY 2011, 2012, 2013, 2014, 2015&amp;RMajor ComplaintCategories-NF</oddHeader>
    <oddFooter>&amp;L&amp;"Arial,Regular"&amp;7Included in Report: AK,AL,AR,AZ,CA,CO,CT,DC,DE,FL,GA,HI,IA,ID,IL,IN,KS,KY,LA,MA,MD,ME,MI,MN,MO,MS,MT,NC,ND,NE,NH,NJ,NM,NV,NY,OH,OK,OR,PA,PR,RI,SC,SD,TN,TX,UT,VA,VT,WA,WI,WV,WY
Excluded from Report: 
&amp;R&amp;7&amp;P of &amp;N</oddFooter>
    <firstFooter>&amp;L&amp;"Arial,Regular"&amp;8Major Complaint Code Category Information&amp;C&amp;"Arial,Regular"&amp;8&amp;D &amp;T&amp;R&amp;"Arial,Regular"&amp;8&amp;P of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29.00390625" style="112" customWidth="1"/>
    <col min="2" max="2" width="8.421875" style="146" customWidth="1"/>
    <col min="3" max="3" width="11.421875" style="146" customWidth="1"/>
    <col min="4" max="4" width="7.421875" style="146" customWidth="1"/>
    <col min="5" max="5" width="11.421875" style="146" customWidth="1"/>
    <col min="6" max="6" width="8.00390625" style="146" customWidth="1"/>
    <col min="7" max="16384" width="11.421875" style="146" customWidth="1"/>
  </cols>
  <sheetData>
    <row r="1" spans="1:19" ht="12.75" customHeight="1">
      <c r="A1" s="55" t="str">
        <f>'Major ComplaintCategories-All'!A1</f>
        <v>NORS Multi-Year Complaint Trends Report </v>
      </c>
      <c r="B1" s="55"/>
      <c r="C1" s="55"/>
      <c r="E1" s="55" t="s">
        <v>230</v>
      </c>
      <c r="F1" s="55"/>
      <c r="G1" s="55"/>
      <c r="H1" s="55" t="s">
        <v>206</v>
      </c>
      <c r="I1" s="55"/>
      <c r="J1" s="56"/>
      <c r="K1" s="55"/>
      <c r="L1" s="55"/>
      <c r="M1" s="55"/>
      <c r="N1" s="55"/>
      <c r="O1" s="55"/>
      <c r="P1" s="55"/>
      <c r="Q1" s="55"/>
      <c r="R1" s="55"/>
      <c r="S1" s="55"/>
    </row>
    <row r="2" spans="1:19" ht="12.75" customHeight="1">
      <c r="A2" s="147"/>
      <c r="B2" s="55"/>
      <c r="C2" s="55"/>
      <c r="D2" s="14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 customHeight="1">
      <c r="A3" s="84" t="s">
        <v>156</v>
      </c>
      <c r="B3" s="55"/>
      <c r="C3" s="55"/>
      <c r="D3" s="148"/>
      <c r="E3" s="55"/>
      <c r="F3" s="55"/>
      <c r="G3" s="55"/>
      <c r="H3" s="55"/>
      <c r="I3" s="55" t="str">
        <f ca="1">"Date: "&amp;TEXT(TODAY(),"m/d/yyyy")</f>
        <v>Date: 1/11/2017</v>
      </c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 customHeight="1">
      <c r="A4" s="58" t="s">
        <v>162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 customHeight="1">
      <c r="A5" s="149" t="s">
        <v>100</v>
      </c>
      <c r="B5" s="55"/>
      <c r="C5" s="55"/>
      <c r="D5" s="55"/>
      <c r="E5" s="55"/>
      <c r="F5" s="55"/>
      <c r="G5" s="55"/>
      <c r="H5" s="55"/>
      <c r="I5" s="55"/>
      <c r="J5" s="87" t="s">
        <v>199</v>
      </c>
      <c r="K5" s="55"/>
      <c r="L5" s="55"/>
      <c r="M5" s="55"/>
      <c r="N5" s="55"/>
      <c r="O5" s="55"/>
      <c r="P5" s="55"/>
      <c r="Q5" s="55"/>
      <c r="R5" s="55"/>
      <c r="S5" s="55"/>
    </row>
    <row r="6" spans="1:11" ht="12.75" customHeight="1">
      <c r="A6" s="150" t="s">
        <v>161</v>
      </c>
      <c r="B6" s="92"/>
      <c r="C6" s="93"/>
      <c r="D6" s="93"/>
      <c r="E6" s="94" t="s">
        <v>202</v>
      </c>
      <c r="F6" s="93"/>
      <c r="G6" s="93"/>
      <c r="H6" s="93"/>
      <c r="I6" s="93"/>
      <c r="J6" s="93"/>
      <c r="K6" s="95"/>
    </row>
    <row r="7" spans="1:11" s="151" customFormat="1" ht="12.75" customHeight="1">
      <c r="A7" s="96" t="s">
        <v>100</v>
      </c>
      <c r="B7" s="66">
        <v>2011</v>
      </c>
      <c r="C7" s="66">
        <v>2012</v>
      </c>
      <c r="D7" s="66">
        <v>2013</v>
      </c>
      <c r="E7" s="66">
        <v>2014</v>
      </c>
      <c r="F7" s="67">
        <v>2015</v>
      </c>
      <c r="G7" s="68">
        <v>2011</v>
      </c>
      <c r="H7" s="66">
        <v>2012</v>
      </c>
      <c r="I7" s="66">
        <v>2013</v>
      </c>
      <c r="J7" s="66">
        <v>2014</v>
      </c>
      <c r="K7" s="66">
        <v>2015</v>
      </c>
    </row>
    <row r="8" spans="1:11" s="151" customFormat="1" ht="12.75" customHeight="1">
      <c r="A8" s="96"/>
      <c r="B8" s="152"/>
      <c r="C8" s="66"/>
      <c r="D8" s="66"/>
      <c r="E8" s="66"/>
      <c r="F8" s="67"/>
      <c r="G8" s="68"/>
      <c r="H8" s="66"/>
      <c r="I8" s="66"/>
      <c r="J8" s="66"/>
      <c r="K8" s="66"/>
    </row>
    <row r="9" spans="1:11" s="151" customFormat="1" ht="12.75" customHeight="1">
      <c r="A9" s="196" t="s">
        <v>214</v>
      </c>
      <c r="B9" s="152">
        <f>'Closed Cases'!B34+'Closed Cases'!B47</f>
        <v>33043</v>
      </c>
      <c r="C9" s="152">
        <f>'Closed Cases'!C34+'Closed Cases'!C47</f>
        <v>33087</v>
      </c>
      <c r="D9" s="152">
        <f>'Closed Cases'!D34+'Closed Cases'!D47</f>
        <v>33906</v>
      </c>
      <c r="E9" s="152">
        <f>'Closed Cases'!E34+'Closed Cases'!E47</f>
        <v>34417</v>
      </c>
      <c r="F9" s="152">
        <f>'Closed Cases'!F34+'Closed Cases'!F47</f>
        <v>36691</v>
      </c>
      <c r="G9" s="68"/>
      <c r="H9" s="66"/>
      <c r="I9" s="66"/>
      <c r="J9" s="66"/>
      <c r="K9" s="66"/>
    </row>
    <row r="10" spans="1:11" s="151" customFormat="1" ht="12.75" customHeight="1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1" s="151" customFormat="1" ht="25.5">
      <c r="A11" s="96" t="s">
        <v>109</v>
      </c>
      <c r="B11" s="152">
        <f>SUM(B12:B27)</f>
        <v>51972</v>
      </c>
      <c r="C11" s="152">
        <f>SUM(C12:C27)</f>
        <v>50126</v>
      </c>
      <c r="D11" s="152">
        <f>SUM(D12:D27)</f>
        <v>51482</v>
      </c>
      <c r="E11" s="152">
        <f>SUM(E12:E27)</f>
        <v>51152</v>
      </c>
      <c r="F11" s="152">
        <f>SUM(F12:F27)</f>
        <v>55007</v>
      </c>
      <c r="G11" s="153"/>
      <c r="H11" s="154"/>
      <c r="I11" s="154"/>
      <c r="J11" s="154"/>
      <c r="K11" s="154"/>
    </row>
    <row r="12" spans="1:11" ht="25.5">
      <c r="A12" s="155" t="s">
        <v>0</v>
      </c>
      <c r="B12" s="102">
        <f>'Minor ComplaintCodes-BC-OT'!B16</f>
        <v>3639</v>
      </c>
      <c r="C12" s="102">
        <f>'Minor ComplaintCodes-BC-OT'!C16</f>
        <v>3673</v>
      </c>
      <c r="D12" s="102">
        <f>'Minor ComplaintCodes-BC-OT'!D16</f>
        <v>3989</v>
      </c>
      <c r="E12" s="102">
        <f>'Minor ComplaintCodes-BC-OT'!E16</f>
        <v>3884</v>
      </c>
      <c r="F12" s="102">
        <f>'Minor ComplaintCodes-BC-OT'!F16</f>
        <v>4596</v>
      </c>
      <c r="G12" s="156">
        <f>IF(B11=0,IF(B12=0,0,100%),(B12)/B11)</f>
        <v>0.07001847148464557</v>
      </c>
      <c r="H12" s="154">
        <f>IF(C11=0,IF(C12=0,0,100%),(C12)/C11)</f>
        <v>0.07327534612775805</v>
      </c>
      <c r="I12" s="157">
        <f>IF(D11=0,IF(D12=0,0,100%),(D12)/D11)</f>
        <v>0.0774833922536032</v>
      </c>
      <c r="J12" s="154">
        <f>IF(E11=0,IF(E12=0,0,100%),(E12)/E11)</f>
        <v>0.07593055989990616</v>
      </c>
      <c r="K12" s="158">
        <f>IF(F11=0,IF(F12=0,0,100%),(F12)/F11)</f>
        <v>0.08355300234515607</v>
      </c>
    </row>
    <row r="13" spans="1:11" ht="15">
      <c r="A13" s="155" t="s">
        <v>197</v>
      </c>
      <c r="B13" s="102">
        <f>'Minor ComplaintCodes-BC-OT'!B25</f>
        <v>1293</v>
      </c>
      <c r="C13" s="102">
        <f>'Minor ComplaintCodes-BC-OT'!C25</f>
        <v>1272</v>
      </c>
      <c r="D13" s="102">
        <f>'Minor ComplaintCodes-BC-OT'!D25</f>
        <v>1360</v>
      </c>
      <c r="E13" s="102">
        <f>'Minor ComplaintCodes-BC-OT'!E25</f>
        <v>1323</v>
      </c>
      <c r="F13" s="102">
        <f>'Minor ComplaintCodes-BC-OT'!F25</f>
        <v>1552</v>
      </c>
      <c r="G13" s="156">
        <f>IF(B11=0,IF(B13=0,0,100%),(B13)/B11)</f>
        <v>0.024878780882013393</v>
      </c>
      <c r="H13" s="154">
        <f>IF(C11=0,IF(C13=0,0,100%),(C13)/C11)</f>
        <v>0.02537605234808283</v>
      </c>
      <c r="I13" s="157">
        <f>IF(D11=0,IF(D13=0,0,100%),(D13)/D11)</f>
        <v>0.02641700011654559</v>
      </c>
      <c r="J13" s="154">
        <f>IF(E11=0,IF(E13=0,0,100%),(E13)/E11)</f>
        <v>0.02586409133562715</v>
      </c>
      <c r="K13" s="158">
        <f>IF(F11=0,IF(F13=0,0,100%),(F13)/F11)</f>
        <v>0.028214590870252878</v>
      </c>
    </row>
    <row r="14" spans="1:11" ht="25.5">
      <c r="A14" s="155" t="s">
        <v>1</v>
      </c>
      <c r="B14" s="102">
        <f>'Minor ComplaintCodes-BC-OT'!B34</f>
        <v>3618</v>
      </c>
      <c r="C14" s="102">
        <f>'Minor ComplaintCodes-BC-OT'!C34</f>
        <v>3465</v>
      </c>
      <c r="D14" s="102">
        <f>'Minor ComplaintCodes-BC-OT'!D34</f>
        <v>3306</v>
      </c>
      <c r="E14" s="102">
        <f>'Minor ComplaintCodes-BC-OT'!E34</f>
        <v>3514</v>
      </c>
      <c r="F14" s="102">
        <f>'Minor ComplaintCodes-BC-OT'!F34</f>
        <v>3463</v>
      </c>
      <c r="G14" s="156">
        <f>IF(B11=0,IF(B14=0,0,100%),(B14)/B11)</f>
        <v>0.06961440775802355</v>
      </c>
      <c r="H14" s="154">
        <f>IF(C11=0,IF(C14=0,0,100%),(C14)/C11)</f>
        <v>0.06912580297649923</v>
      </c>
      <c r="I14" s="157">
        <f>IF(D11=0,IF(D14=0,0,100%),(D14)/D11)</f>
        <v>0.06421661940095567</v>
      </c>
      <c r="J14" s="154">
        <f>IF(E11=0,IF(E14=0,0,100%),(E14)/E11)</f>
        <v>0.06869721614013137</v>
      </c>
      <c r="K14" s="158">
        <f>IF(F11=0,IF(F14=0,0,100%),(F14)/F11)</f>
        <v>0.0629556238296944</v>
      </c>
    </row>
    <row r="15" spans="1:11" ht="25.5">
      <c r="A15" s="155" t="s">
        <v>198</v>
      </c>
      <c r="B15" s="102">
        <f>'Minor ComplaintCodes-BC-OT'!B47</f>
        <v>6173</v>
      </c>
      <c r="C15" s="102">
        <f>'Minor ComplaintCodes-BC-OT'!C47</f>
        <v>6039</v>
      </c>
      <c r="D15" s="102">
        <f>'Minor ComplaintCodes-BC-OT'!D47</f>
        <v>6313</v>
      </c>
      <c r="E15" s="102">
        <f>'Minor ComplaintCodes-BC-OT'!E47</f>
        <v>6019</v>
      </c>
      <c r="F15" s="102">
        <f>'Minor ComplaintCodes-BC-OT'!F47</f>
        <v>6431</v>
      </c>
      <c r="G15" s="156">
        <f>IF(B11=0,IF(B15=0,0,100%),(B15)/B11)</f>
        <v>0.11877549449703687</v>
      </c>
      <c r="H15" s="154">
        <f>IF(C11=0,IF(C15=0,0,100%),(C15)/C11)</f>
        <v>0.12047639947332721</v>
      </c>
      <c r="I15" s="157">
        <f>IF(D11=0,IF(D15=0,0,100%),(D15)/D11)</f>
        <v>0.12262538362922963</v>
      </c>
      <c r="J15" s="154">
        <f>IF(E11=0,IF(E15=0,0,100%),(E15)/E11)</f>
        <v>0.1176689083515796</v>
      </c>
      <c r="K15" s="158">
        <f>IF(F11=0,IF(F15=0,0,100%),(F15)/F11)</f>
        <v>0.11691239296816769</v>
      </c>
    </row>
    <row r="16" spans="1:11" ht="12.75" customHeight="1">
      <c r="A16" s="155" t="s">
        <v>179</v>
      </c>
      <c r="B16" s="102">
        <f>'Minor ComplaintCodes-BC-OT'!B52</f>
        <v>3242</v>
      </c>
      <c r="C16" s="102">
        <f>'Minor ComplaintCodes-BC-OT'!C52</f>
        <v>3145</v>
      </c>
      <c r="D16" s="102">
        <f>'Minor ComplaintCodes-BC-OT'!D52</f>
        <v>3205</v>
      </c>
      <c r="E16" s="102">
        <f>'Minor ComplaintCodes-BC-OT'!E52</f>
        <v>3214</v>
      </c>
      <c r="F16" s="102">
        <f>'Minor ComplaintCodes-BC-OT'!F52</f>
        <v>3395</v>
      </c>
      <c r="G16" s="156">
        <f>IF(B11=0,IF(B16=0,0,100%),(B16)/B11)</f>
        <v>0.06237974293850535</v>
      </c>
      <c r="H16" s="154">
        <f>IF(C11=0,IF(C16=0,0,100%),(C16)/C11)</f>
        <v>0.06274189043610102</v>
      </c>
      <c r="I16" s="157">
        <f>IF(D11=0,IF(D16=0,0,100%),(D16)/D11)</f>
        <v>0.06225476865700633</v>
      </c>
      <c r="J16" s="154">
        <f>IF(E11=0,IF(E16=0,0,100%),(E16)/E11)</f>
        <v>0.06283234282139506</v>
      </c>
      <c r="K16" s="158">
        <f>IF(F11=0,IF(F16=0,0,100%),(F16)/F11)</f>
        <v>0.06171941752867817</v>
      </c>
    </row>
    <row r="17" spans="1:11" ht="12.75" customHeight="1">
      <c r="A17" s="155" t="s">
        <v>19</v>
      </c>
      <c r="B17" s="102">
        <f>'Minor ComplaintCodes-BC-OT'!B66</f>
        <v>9428</v>
      </c>
      <c r="C17" s="102">
        <f>'Minor ComplaintCodes-BC-OT'!C66</f>
        <v>9229</v>
      </c>
      <c r="D17" s="102">
        <f>'Minor ComplaintCodes-BC-OT'!D66</f>
        <v>9380</v>
      </c>
      <c r="E17" s="102">
        <f>'Minor ComplaintCodes-BC-OT'!E66</f>
        <v>9178</v>
      </c>
      <c r="F17" s="102">
        <f>'Minor ComplaintCodes-BC-OT'!F66</f>
        <v>10028</v>
      </c>
      <c r="G17" s="156">
        <f>IF(B11=0,IF(B17=0,0,100%),(B17)/B11)</f>
        <v>0.1814053721234511</v>
      </c>
      <c r="H17" s="154">
        <f>IF(C11=0,IF(C17=0,0,100%),(C17)/C11)</f>
        <v>0.18411602761042173</v>
      </c>
      <c r="I17" s="157">
        <f>IF(D11=0,IF(D17=0,0,100%),(D17)/D11)</f>
        <v>0.18219960374499825</v>
      </c>
      <c r="J17" s="154">
        <f>IF(E11=0,IF(E17=0,0,100%),(E17)/E11)</f>
        <v>0.179426024397873</v>
      </c>
      <c r="K17" s="158">
        <f>IF(F11=0,IF(F17=0,0,100%),(F17)/F11)</f>
        <v>0.18230407039104113</v>
      </c>
    </row>
    <row r="18" spans="1:11" ht="25.5">
      <c r="A18" s="155" t="s">
        <v>107</v>
      </c>
      <c r="B18" s="102">
        <f>'Minor ComplaintCodes-BC-OT'!B75</f>
        <v>917</v>
      </c>
      <c r="C18" s="102">
        <f>'Minor ComplaintCodes-BC-OT'!C75</f>
        <v>828</v>
      </c>
      <c r="D18" s="102">
        <f>'Minor ComplaintCodes-BC-OT'!D75</f>
        <v>867</v>
      </c>
      <c r="E18" s="102">
        <f>'Minor ComplaintCodes-BC-OT'!E75</f>
        <v>859</v>
      </c>
      <c r="F18" s="102">
        <f>'Minor ComplaintCodes-BC-OT'!F75</f>
        <v>859</v>
      </c>
      <c r="G18" s="156">
        <f>IF(B11=0,IF(B18=0,0,100%),(B18)/B11)</f>
        <v>0.01764411606249519</v>
      </c>
      <c r="H18" s="154">
        <f>IF(C11=0,IF(C18=0,0,100%),(C18)/C11)</f>
        <v>0.016518373698280332</v>
      </c>
      <c r="I18" s="157">
        <f>IF(D11=0,IF(D18=0,0,100%),(D18)/D11)</f>
        <v>0.01684083757429781</v>
      </c>
      <c r="J18" s="154">
        <f>IF(E11=0,IF(E18=0,0,100%),(E18)/E11)</f>
        <v>0.01679308726931498</v>
      </c>
      <c r="K18" s="158">
        <f>IF(F11=0,IF(F18=0,0,100%),(F18)/F11)</f>
        <v>0.015616194302543313</v>
      </c>
    </row>
    <row r="19" spans="1:11" ht="25.5">
      <c r="A19" s="155" t="s">
        <v>26</v>
      </c>
      <c r="B19" s="102">
        <f>'Minor ComplaintCodes-BC-OT'!B79</f>
        <v>543</v>
      </c>
      <c r="C19" s="102">
        <f>'Minor ComplaintCodes-BC-OT'!C79</f>
        <v>507</v>
      </c>
      <c r="D19" s="102">
        <f>'Minor ComplaintCodes-BC-OT'!D79</f>
        <v>484</v>
      </c>
      <c r="E19" s="102">
        <f>'Minor ComplaintCodes-BC-OT'!E79</f>
        <v>452</v>
      </c>
      <c r="F19" s="102">
        <f>'Minor ComplaintCodes-BC-OT'!F79</f>
        <v>469</v>
      </c>
      <c r="G19" s="156">
        <f>IF(B11=0,IF(B19=0,0,100%),(B19)/B11)</f>
        <v>0.010447933502655276</v>
      </c>
      <c r="H19" s="154">
        <f>IF(C11=0,IF(C19=0,0,100%),(C19)/C11)</f>
        <v>0.010114511431193393</v>
      </c>
      <c r="I19" s="157">
        <f>IF(D11=0,IF(D19=0,0,100%),(D19)/D11)</f>
        <v>0.009401344159123578</v>
      </c>
      <c r="J19" s="154">
        <f>IF(E11=0,IF(E19=0,0,100%),(E19)/E11)</f>
        <v>0.008836409133562715</v>
      </c>
      <c r="K19" s="158">
        <f>IF(F11=0,IF(F19=0,0,100%),(F19)/F11)</f>
        <v>0.008526187576126675</v>
      </c>
    </row>
    <row r="20" spans="1:11" ht="12.75" customHeight="1">
      <c r="A20" s="155" t="s">
        <v>28</v>
      </c>
      <c r="B20" s="102">
        <f>'Minor ComplaintCodes-BC-OT'!B85</f>
        <v>2817</v>
      </c>
      <c r="C20" s="102">
        <f>'Minor ComplaintCodes-BC-OT'!C85</f>
        <v>2801</v>
      </c>
      <c r="D20" s="102">
        <f>'Minor ComplaintCodes-BC-OT'!D85</f>
        <v>2975</v>
      </c>
      <c r="E20" s="102">
        <f>'Minor ComplaintCodes-BC-OT'!E85</f>
        <v>3229</v>
      </c>
      <c r="F20" s="102">
        <f>'Minor ComplaintCodes-BC-OT'!F85</f>
        <v>3468</v>
      </c>
      <c r="G20" s="156">
        <f>IF(B11=0,IF(B20=0,0,100%),(B20)/B11)</f>
        <v>0.05420226275686908</v>
      </c>
      <c r="H20" s="154">
        <f>IF(C11=0,IF(C20=0,0,100%),(C20)/C11)</f>
        <v>0.05587918445517297</v>
      </c>
      <c r="I20" s="157">
        <f>IF(D11=0,IF(D20=0,0,100%),(D20)/D11)</f>
        <v>0.05778718775494347</v>
      </c>
      <c r="J20" s="154">
        <f>IF(E11=0,IF(E20=0,0,100%),(E20)/E11)</f>
        <v>0.06312558648733187</v>
      </c>
      <c r="K20" s="158">
        <f>IF(F11=0,IF(F20=0,0,100%),(F20)/F11)</f>
        <v>0.06304652135182795</v>
      </c>
    </row>
    <row r="21" spans="1:11" ht="12.75" customHeight="1">
      <c r="A21" s="155" t="s">
        <v>30</v>
      </c>
      <c r="B21" s="102">
        <f>'Minor ComplaintCodes-BC-OT'!B94</f>
        <v>4251</v>
      </c>
      <c r="C21" s="102">
        <f>'Minor ComplaintCodes-BC-OT'!C94</f>
        <v>3694</v>
      </c>
      <c r="D21" s="102">
        <f>'Minor ComplaintCodes-BC-OT'!D94</f>
        <v>3972</v>
      </c>
      <c r="E21" s="102">
        <f>'Minor ComplaintCodes-BC-OT'!E94</f>
        <v>3997</v>
      </c>
      <c r="F21" s="102">
        <f>'Minor ComplaintCodes-BC-OT'!F94</f>
        <v>4106</v>
      </c>
      <c r="G21" s="156">
        <f>IF(B11=0,IF(B21=0,0,100%),(B21)/B11)</f>
        <v>0.0817940429462018</v>
      </c>
      <c r="H21" s="154">
        <f>IF(C11=0,IF(C21=0,0,100%),(C21)/C11)</f>
        <v>0.07369429038822169</v>
      </c>
      <c r="I21" s="157">
        <f>IF(D11=0,IF(D21=0,0,100%),(D21)/D11)</f>
        <v>0.07715317975214638</v>
      </c>
      <c r="J21" s="154">
        <f>IF(E11=0,IF(E21=0,0,100%),(E21)/E11)</f>
        <v>0.07813966218329683</v>
      </c>
      <c r="K21" s="158">
        <f>IF(F11=0,IF(F21=0,0,100%),(F21)/F11)</f>
        <v>0.0746450451760685</v>
      </c>
    </row>
    <row r="22" spans="1:11" ht="12.75" customHeight="1">
      <c r="A22" s="155" t="s">
        <v>37</v>
      </c>
      <c r="B22" s="102">
        <f>'Minor ComplaintCodes-BC-OT'!B106</f>
        <v>6275</v>
      </c>
      <c r="C22" s="102">
        <f>'Minor ComplaintCodes-BC-OT'!C106</f>
        <v>5809</v>
      </c>
      <c r="D22" s="102">
        <f>'Minor ComplaintCodes-BC-OT'!D106</f>
        <v>5989</v>
      </c>
      <c r="E22" s="102">
        <f>'Minor ComplaintCodes-BC-OT'!E106</f>
        <v>6230</v>
      </c>
      <c r="F22" s="102">
        <f>'Minor ComplaintCodes-BC-OT'!F106</f>
        <v>6634</v>
      </c>
      <c r="G22" s="156">
        <f>IF(B11=0,IF(B22=0,0,100%),(B22)/B11)</f>
        <v>0.12073808974062956</v>
      </c>
      <c r="H22" s="154">
        <f>IF(C11=0,IF(C22=0,0,100%),(C22)/C11)</f>
        <v>0.11588796233491601</v>
      </c>
      <c r="I22" s="157">
        <f>IF(D11=0,IF(D22=0,0,100%),(D22)/D11)</f>
        <v>0.11633192183675847</v>
      </c>
      <c r="J22" s="154">
        <f>IF(E11=0,IF(E22=0,0,100%),(E22)/E11)</f>
        <v>0.12179386925242415</v>
      </c>
      <c r="K22" s="158">
        <f>IF(F11=0,IF(F22=0,0,100%),(F22)/F11)</f>
        <v>0.12060283236678968</v>
      </c>
    </row>
    <row r="23" spans="1:11" ht="25.5">
      <c r="A23" s="155" t="s">
        <v>180</v>
      </c>
      <c r="B23" s="102">
        <f>'Minor ComplaintCodes-BC-OT'!B116</f>
        <v>1998</v>
      </c>
      <c r="C23" s="102">
        <f>'Minor ComplaintCodes-BC-OT'!C116</f>
        <v>2019</v>
      </c>
      <c r="D23" s="102">
        <f>'Minor ComplaintCodes-BC-OT'!D116</f>
        <v>1932</v>
      </c>
      <c r="E23" s="102">
        <f>'Minor ComplaintCodes-BC-OT'!E116</f>
        <v>1860</v>
      </c>
      <c r="F23" s="102">
        <f>'Minor ComplaintCodes-BC-OT'!F116</f>
        <v>2263</v>
      </c>
      <c r="G23" s="156">
        <f>IF(B11=0,IF(B23=0,0,100%),(B23)/B11)</f>
        <v>0.03844377741861002</v>
      </c>
      <c r="H23" s="154">
        <f>IF(C11=0,IF(C23=0,0,100%),(C23)/C11)</f>
        <v>0.04027849818457487</v>
      </c>
      <c r="I23" s="157">
        <f>IF(D11=0,IF(D23=0,0,100%),(D23)/D11)</f>
        <v>0.037527679577328</v>
      </c>
      <c r="J23" s="154">
        <f>IF(E11=0,IF(E23=0,0,100%),(E23)/E11)</f>
        <v>0.036362214576165154</v>
      </c>
      <c r="K23" s="158">
        <f>IF(F11=0,IF(F23=0,0,100%),(F23)/F11)</f>
        <v>0.04114021851764321</v>
      </c>
    </row>
    <row r="24" spans="1:11" ht="12.75" customHeight="1">
      <c r="A24" s="155" t="s">
        <v>47</v>
      </c>
      <c r="B24" s="102">
        <f>'Minor ComplaintCodes-BC-OT'!B125</f>
        <v>2895</v>
      </c>
      <c r="C24" s="102">
        <f>'Minor ComplaintCodes-BC-OT'!C125</f>
        <v>2830</v>
      </c>
      <c r="D24" s="102">
        <f>'Minor ComplaintCodes-BC-OT'!D125</f>
        <v>2863</v>
      </c>
      <c r="E24" s="102">
        <f>'Minor ComplaintCodes-BC-OT'!E125</f>
        <v>2588</v>
      </c>
      <c r="F24" s="102">
        <f>'Minor ComplaintCodes-BC-OT'!F125</f>
        <v>3263</v>
      </c>
      <c r="G24" s="156">
        <f>IF(B11=0,IF(B24=0,0,100%),(B24)/B11)</f>
        <v>0.055703070884322324</v>
      </c>
      <c r="H24" s="154">
        <f>IF(C11=0,IF(C24=0,0,100%),(C24)/C11)</f>
        <v>0.05645772652914655</v>
      </c>
      <c r="I24" s="157">
        <f>IF(D11=0,IF(D24=0,0,100%),(D24)/D11)</f>
        <v>0.055611670098286776</v>
      </c>
      <c r="J24" s="154">
        <f>IF(E11=0,IF(E24=0,0,100%),(E24)/E11)</f>
        <v>0.05059430716296528</v>
      </c>
      <c r="K24" s="158">
        <f>IF(F11=0,IF(F24=0,0,100%),(F24)/F11)</f>
        <v>0.05931972294435254</v>
      </c>
    </row>
    <row r="25" spans="1:11" ht="12.75" customHeight="1">
      <c r="A25" s="155" t="s">
        <v>49</v>
      </c>
      <c r="B25" s="102">
        <f>'Minor ComplaintCodes-BC-OT'!B134</f>
        <v>180</v>
      </c>
      <c r="C25" s="102">
        <f>'Minor ComplaintCodes-BC-OT'!C134</f>
        <v>127</v>
      </c>
      <c r="D25" s="102">
        <f>'Minor ComplaintCodes-BC-OT'!D134</f>
        <v>139</v>
      </c>
      <c r="E25" s="102">
        <f>'Minor ComplaintCodes-BC-OT'!E134</f>
        <v>133</v>
      </c>
      <c r="F25" s="102">
        <f>'Minor ComplaintCodes-BC-OT'!F134</f>
        <v>166</v>
      </c>
      <c r="G25" s="156">
        <f>IF(B11=0,IF(B25=0,0,100%),(B25)/B11)</f>
        <v>0.0034634033710459478</v>
      </c>
      <c r="H25" s="154">
        <f>IF(C11=0,IF(C25=0,0,100%),(C25)/C11)</f>
        <v>0.0025336152894705343</v>
      </c>
      <c r="I25" s="157">
        <f>IF(D11=0,IF(D25=0,0,100%),(D25)/D11)</f>
        <v>0.0026999728060292916</v>
      </c>
      <c r="J25" s="154">
        <f>IF(E11=0,IF(E25=0,0,100%),(E25)/E11)</f>
        <v>0.0026000938379730997</v>
      </c>
      <c r="K25" s="158">
        <f>IF(F11=0,IF(F25=0,0,100%),(F25)/F11)</f>
        <v>0.0030177977348337486</v>
      </c>
    </row>
    <row r="26" spans="1:11" ht="12.75" customHeight="1">
      <c r="A26" s="155" t="s">
        <v>53</v>
      </c>
      <c r="B26" s="102">
        <f>'Minor ComplaintCodes-BC-OT'!B141</f>
        <v>370</v>
      </c>
      <c r="C26" s="102">
        <f>'Minor ComplaintCodes-BC-OT'!C141</f>
        <v>378</v>
      </c>
      <c r="D26" s="102">
        <f>'Minor ComplaintCodes-BC-OT'!D141</f>
        <v>371</v>
      </c>
      <c r="E26" s="102">
        <f>'Minor ComplaintCodes-BC-OT'!E141</f>
        <v>425</v>
      </c>
      <c r="F26" s="102">
        <f>'Minor ComplaintCodes-BC-OT'!F141</f>
        <v>363</v>
      </c>
      <c r="G26" s="156">
        <f>IF(B11=0,IF(B26=0,0,100%),(B26)/B11)</f>
        <v>0.007119218040483337</v>
      </c>
      <c r="H26" s="154">
        <f>IF(C11=0,IF(C26=0,0,100%),(C26)/C11)</f>
        <v>0.00754099668834537</v>
      </c>
      <c r="I26" s="157">
        <f>IF(D11=0,IF(D26=0,0,100%),(D26)/D11)</f>
        <v>0.007206402237675304</v>
      </c>
      <c r="J26" s="154">
        <f>IF(E11=0,IF(E26=0,0,100%),(E26)/E11)</f>
        <v>0.008308570534876446</v>
      </c>
      <c r="K26" s="158">
        <f>IF(F11=0,IF(F26=0,0,100%),(F26)/F11)</f>
        <v>0.006599160106895486</v>
      </c>
    </row>
    <row r="27" spans="1:11" ht="12.75" customHeight="1" thickBot="1">
      <c r="A27" s="180" t="s">
        <v>181</v>
      </c>
      <c r="B27" s="181">
        <f>'Minor ComplaintCodes-BC-OT'!B155</f>
        <v>4333</v>
      </c>
      <c r="C27" s="181">
        <f>'Minor ComplaintCodes-BC-OT'!C155</f>
        <v>4310</v>
      </c>
      <c r="D27" s="181">
        <f>'Minor ComplaintCodes-BC-OT'!D155</f>
        <v>4337</v>
      </c>
      <c r="E27" s="181">
        <f>'Minor ComplaintCodes-BC-OT'!E155</f>
        <v>4247</v>
      </c>
      <c r="F27" s="181">
        <f>'Minor ComplaintCodes-BC-OT'!F155</f>
        <v>3951</v>
      </c>
      <c r="G27" s="182">
        <f>IF(B11=0,IF(B27=0,0,100%),(B27)/B11)</f>
        <v>0.08337181559301163</v>
      </c>
      <c r="H27" s="183">
        <f>IF(C11=0,IF(C27=0,0,100%),(C27)/C11)</f>
        <v>0.08598332202848821</v>
      </c>
      <c r="I27" s="184">
        <f>IF(D11=0,IF(D27=0,0,100%),(D27)/D11)</f>
        <v>0.08424303640107222</v>
      </c>
      <c r="J27" s="183">
        <f>IF(E11=0,IF(E27=0,0,100%),(E27)/E11)</f>
        <v>0.0830270566155771</v>
      </c>
      <c r="K27" s="185">
        <f>IF(F11=0,IF(F27=0,0,100%),(F27)/F11)</f>
        <v>0.07182722198992855</v>
      </c>
    </row>
    <row r="28" spans="1:11" s="151" customFormat="1" ht="12.75" customHeight="1">
      <c r="A28" s="186" t="s">
        <v>152</v>
      </c>
      <c r="B28" s="187">
        <f>SUM(B29)</f>
        <v>2806</v>
      </c>
      <c r="C28" s="187">
        <f>SUM(C29)</f>
        <v>3426</v>
      </c>
      <c r="D28" s="187">
        <f>SUM(D29)</f>
        <v>3490</v>
      </c>
      <c r="E28" s="187">
        <f>SUM(E29)</f>
        <v>3606</v>
      </c>
      <c r="F28" s="187">
        <f>SUM(F29)</f>
        <v>4086</v>
      </c>
      <c r="G28" s="188"/>
      <c r="H28" s="189"/>
      <c r="I28" s="190"/>
      <c r="J28" s="189"/>
      <c r="K28" s="191"/>
    </row>
    <row r="29" spans="1:11" ht="25.5">
      <c r="A29" s="100" t="s">
        <v>200</v>
      </c>
      <c r="B29" s="109">
        <f>'Minor ComplaintCodes-BC-OT'!B162</f>
        <v>2806</v>
      </c>
      <c r="C29" s="109">
        <f>'Minor ComplaintCodes-BC-OT'!C162</f>
        <v>3426</v>
      </c>
      <c r="D29" s="109">
        <f>'Minor ComplaintCodes-BC-OT'!D162</f>
        <v>3490</v>
      </c>
      <c r="E29" s="109">
        <f>'Minor ComplaintCodes-BC-OT'!E162</f>
        <v>3606</v>
      </c>
      <c r="F29" s="109">
        <f>'Minor ComplaintCodes-BC-OT'!F162</f>
        <v>4086</v>
      </c>
      <c r="G29" s="156">
        <f>IF(B28=0,IF(B29=0,0,100%),(B29)/B28)</f>
        <v>1</v>
      </c>
      <c r="H29" s="154">
        <f>IF(C28=0,IF(C29=0,0,100%),(C29)/C28)</f>
        <v>1</v>
      </c>
      <c r="I29" s="157">
        <f>IF(D28=0,IF(D29=0,0,100%),(D29)/D28)</f>
        <v>1</v>
      </c>
      <c r="J29" s="154">
        <f>IF(E28=0,IF(E29=0,0,100%),(E29)/E28)</f>
        <v>1</v>
      </c>
      <c r="K29" s="158">
        <f>IF(F28=0,IF(F29=0,0,100%),(F29)/F28)</f>
        <v>1</v>
      </c>
    </row>
    <row r="30" ht="12.75" customHeight="1">
      <c r="A30" s="160"/>
    </row>
  </sheetData>
  <sheetProtection/>
  <conditionalFormatting sqref="G12:K29">
    <cfRule type="cellIs" priority="1" dxfId="10" operator="lessThan">
      <formula>0</formula>
    </cfRule>
  </conditionalFormatting>
  <hyperlinks>
    <hyperlink ref="J5" location="TOC!A1" display="Table of Content"/>
  </hyperlinks>
  <printOptions/>
  <pageMargins left="0.63" right="0.63" top="0.75" bottom="0.75" header="0.3" footer="0.3"/>
  <pageSetup horizontalDpi="600" verticalDpi="600" orientation="landscape" scale="93" r:id="rId1"/>
  <headerFooter>
    <oddHeader>&amp;LNORS Multi-Year Complaint Trends Report &amp;CFY 2011, 2012, 2013, 2014, 2015&amp;RMajor ComplaintCategories-BC-OT</oddHeader>
    <oddFooter>&amp;L&amp;"Arial,Regular"&amp;7Included in Report: AK,AL,AR,AZ,CA,CO,CT,DC,DE,FL,GA,HI,IA,ID,IL,IN,KS,KY,LA,MA,MD,ME,MI,MN,MO,MS,MT,NC,ND,NE,NH,NJ,NM,NV,NY,OH,OK,OR,PA,PR,RI,SC,SD,TN,TX,UT,VA,VT,WA,WI,WV,WY
Excluded from Report: 
&amp;C&amp;"Arial,Regular"&amp;7
&amp;R&amp;7&amp;P of &amp;N</oddFooter>
    <firstFooter>&amp;L&amp;"Arial,Regular"&amp;8Major Complaint Code Category Information&amp;C&amp;"Arial,Regular"&amp;8&amp;D &amp;T&amp;R&amp;"Arial,Regular"&amp;8&amp;P of 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7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40.7109375" style="46" customWidth="1"/>
    <col min="2" max="2" width="7.421875" style="11" bestFit="1" customWidth="1"/>
    <col min="3" max="6" width="8.00390625" style="11" customWidth="1"/>
    <col min="7" max="11" width="8.7109375" style="11" customWidth="1"/>
    <col min="12" max="12" width="9.28125" style="10" bestFit="1" customWidth="1"/>
    <col min="13" max="15" width="9.28125" style="11" bestFit="1" customWidth="1"/>
    <col min="16" max="16" width="11.421875" style="11" customWidth="1"/>
    <col min="17" max="21" width="9.28125" style="11" bestFit="1" customWidth="1"/>
    <col min="22" max="16384" width="11.421875" style="11" customWidth="1"/>
  </cols>
  <sheetData>
    <row r="1" spans="1:17" ht="12.75" customHeight="1">
      <c r="A1" s="55" t="str">
        <f>'Major ComplaintCategories-All'!A1</f>
        <v>NORS Multi-Year Complaint Trends Report </v>
      </c>
      <c r="B1" s="16"/>
      <c r="C1" s="16"/>
      <c r="D1" s="16" t="s">
        <v>230</v>
      </c>
      <c r="E1" s="16"/>
      <c r="F1" s="16"/>
      <c r="G1" s="16"/>
      <c r="H1" s="16" t="s">
        <v>207</v>
      </c>
      <c r="I1" s="16"/>
      <c r="J1" s="17"/>
      <c r="M1" s="16"/>
      <c r="N1" s="16"/>
      <c r="O1" s="16"/>
      <c r="P1" s="16"/>
      <c r="Q1" s="16"/>
    </row>
    <row r="2" spans="1:17" ht="12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M2" s="16"/>
      <c r="N2" s="16"/>
      <c r="O2" s="16"/>
      <c r="P2" s="16"/>
      <c r="Q2" s="16"/>
    </row>
    <row r="3" spans="1:17" ht="12.75" customHeight="1">
      <c r="A3" s="11" t="s">
        <v>156</v>
      </c>
      <c r="B3" s="16"/>
      <c r="C3" s="16"/>
      <c r="D3" s="16"/>
      <c r="E3" s="16"/>
      <c r="F3" s="16"/>
      <c r="G3" s="16"/>
      <c r="H3" s="16"/>
      <c r="I3" s="16" t="str">
        <f ca="1">"Date: "&amp;TEXT(TODAY(),"m/d/yyyy")</f>
        <v>Date: 1/11/2017</v>
      </c>
      <c r="J3" s="16"/>
      <c r="K3" s="16"/>
      <c r="M3" s="16"/>
      <c r="N3" s="16"/>
      <c r="O3" s="16"/>
      <c r="P3" s="16"/>
      <c r="Q3" s="16"/>
    </row>
    <row r="4" spans="1:17" ht="12.75" customHeight="1">
      <c r="A4" s="11" t="s">
        <v>157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M4" s="16"/>
      <c r="N4" s="16"/>
      <c r="O4" s="16"/>
      <c r="P4" s="16"/>
      <c r="Q4" s="16"/>
    </row>
    <row r="5" spans="1:17" s="20" customFormat="1" ht="12.75" customHeight="1">
      <c r="A5" s="18"/>
      <c r="B5" s="19"/>
      <c r="C5" s="19"/>
      <c r="D5" s="19"/>
      <c r="E5" s="19"/>
      <c r="F5" s="19"/>
      <c r="G5" s="19"/>
      <c r="H5" s="19"/>
      <c r="I5" s="48" t="s">
        <v>199</v>
      </c>
      <c r="J5" s="19"/>
      <c r="K5" s="19"/>
      <c r="L5" s="10"/>
      <c r="M5" s="19"/>
      <c r="N5" s="19"/>
      <c r="O5" s="19"/>
      <c r="P5" s="19"/>
      <c r="Q5" s="19"/>
    </row>
    <row r="6" spans="1:11" ht="12.75" customHeight="1">
      <c r="A6" s="21" t="s">
        <v>160</v>
      </c>
      <c r="B6" s="22"/>
      <c r="C6" s="23"/>
      <c r="D6" s="23"/>
      <c r="E6" s="23"/>
      <c r="F6" s="24" t="s">
        <v>141</v>
      </c>
      <c r="G6" s="23"/>
      <c r="H6" s="23"/>
      <c r="I6" s="23"/>
      <c r="J6" s="23"/>
      <c r="K6" s="25"/>
    </row>
    <row r="7" spans="1:11" ht="12.75" customHeight="1">
      <c r="A7" s="26" t="s">
        <v>100</v>
      </c>
      <c r="B7" s="66">
        <v>2011</v>
      </c>
      <c r="C7" s="66">
        <v>2012</v>
      </c>
      <c r="D7" s="66">
        <v>2013</v>
      </c>
      <c r="E7" s="66">
        <v>2014</v>
      </c>
      <c r="F7" s="67">
        <v>2015</v>
      </c>
      <c r="G7" s="68">
        <v>2011</v>
      </c>
      <c r="H7" s="66">
        <v>2012</v>
      </c>
      <c r="I7" s="66">
        <v>2013</v>
      </c>
      <c r="J7" s="66">
        <v>2014</v>
      </c>
      <c r="K7" s="66">
        <v>2015</v>
      </c>
    </row>
    <row r="8" spans="1:12" ht="12.75" customHeight="1">
      <c r="A8" s="27" t="s">
        <v>108</v>
      </c>
      <c r="B8" s="28">
        <f>SUM(B16,B25,B34,B47,B52,B66,B75,B79,B85,B94,B106,B116,B125,B134,B141,B155,B161)</f>
        <v>204144</v>
      </c>
      <c r="C8" s="28">
        <f>SUM(C16,C25,C34,C47,C52,C66,C75,C79,C85,C94,C106,C116,C125,C134,C141,C155,C161)</f>
        <v>193650</v>
      </c>
      <c r="D8" s="28">
        <f>SUM(D16,D25,D34,D47,D52,D66,D75,D79,D85,D94,D106,D116,D125,D134,D141,D155,D161)</f>
        <v>190592</v>
      </c>
      <c r="E8" s="28">
        <f>SUM(E16,E25,E34,E47,E52,E66,E75,E79,E85,E94,E106,E116,E125,E134,E141,E155,E161)</f>
        <v>191553</v>
      </c>
      <c r="F8" s="28">
        <f>SUM(F16,F25,F34,F47,F52,F66,F75,F79,F85,F94,F106,F116,F125,F134,F141,F155,F161)</f>
        <v>199238</v>
      </c>
      <c r="G8" s="29"/>
      <c r="H8" s="30"/>
      <c r="I8" s="30"/>
      <c r="J8" s="30"/>
      <c r="K8" s="30"/>
      <c r="L8" s="47"/>
    </row>
    <row r="9" spans="1:11" ht="12.75" customHeight="1">
      <c r="A9" s="26" t="s">
        <v>0</v>
      </c>
      <c r="B9" s="28"/>
      <c r="C9" s="28"/>
      <c r="D9" s="28"/>
      <c r="E9" s="28"/>
      <c r="F9" s="31"/>
      <c r="G9" s="29"/>
      <c r="H9" s="30"/>
      <c r="I9" s="30"/>
      <c r="J9" s="30"/>
      <c r="K9" s="30"/>
    </row>
    <row r="10" spans="1:11" ht="12.75" customHeight="1">
      <c r="A10" s="7" t="s">
        <v>167</v>
      </c>
      <c r="B10" s="8">
        <f>SUM('Minor ComplaintCodes-NF'!B10,'Minor ComplaintCodes-BC-OT'!B10)</f>
        <v>3774</v>
      </c>
      <c r="C10" s="8">
        <f>SUM('Minor ComplaintCodes-NF'!C10,'Minor ComplaintCodes-BC-OT'!C10)</f>
        <v>3662</v>
      </c>
      <c r="D10" s="8">
        <f>SUM('Minor ComplaintCodes-NF'!D10,'Minor ComplaintCodes-BC-OT'!D10)</f>
        <v>3587</v>
      </c>
      <c r="E10" s="8">
        <f>SUM('Minor ComplaintCodes-NF'!E10,'Minor ComplaintCodes-BC-OT'!E10)</f>
        <v>3560</v>
      </c>
      <c r="F10" s="8">
        <f>SUM('Minor ComplaintCodes-NF'!F10,'Minor ComplaintCodes-BC-OT'!F10)</f>
        <v>3868</v>
      </c>
      <c r="G10" s="52">
        <f>IF(B8=0,IF(B10=0,0,100%),(B10)/B8)</f>
        <v>0.01848695038796144</v>
      </c>
      <c r="H10" s="54">
        <f>IF(C8=0,IF(C10=0,0,100%),(C10)/C8)</f>
        <v>0.018910405370513812</v>
      </c>
      <c r="I10" s="141">
        <f>IF(D8=0,IF(D10=0,0,100%),(D10)/D8)</f>
        <v>0.01882030725319006</v>
      </c>
      <c r="J10" s="54">
        <f>IF(E8=0,IF(E10=0,0,100%),(E10)/E8)</f>
        <v>0.01858493471780656</v>
      </c>
      <c r="K10" s="53">
        <f>IF(F8=0,IF(F10=0,0,100%),(F10)/F8)</f>
        <v>0.019413967215089492</v>
      </c>
    </row>
    <row r="11" spans="1:11" ht="12.75" customHeight="1">
      <c r="A11" s="7" t="s">
        <v>101</v>
      </c>
      <c r="B11" s="8">
        <f>SUM('Minor ComplaintCodes-NF'!B11,'Minor ComplaintCodes-BC-OT'!B11)</f>
        <v>1026</v>
      </c>
      <c r="C11" s="8">
        <f>SUM('Minor ComplaintCodes-NF'!C11,'Minor ComplaintCodes-BC-OT'!C11)</f>
        <v>1008</v>
      </c>
      <c r="D11" s="8">
        <f>SUM('Minor ComplaintCodes-NF'!D11,'Minor ComplaintCodes-BC-OT'!D11)</f>
        <v>1032</v>
      </c>
      <c r="E11" s="8">
        <f>SUM('Minor ComplaintCodes-NF'!E11,'Minor ComplaintCodes-BC-OT'!E11)</f>
        <v>998</v>
      </c>
      <c r="F11" s="8">
        <f>SUM('Minor ComplaintCodes-NF'!F11,'Minor ComplaintCodes-BC-OT'!F11)</f>
        <v>1060</v>
      </c>
      <c r="G11" s="52">
        <f>IF(B8=0,IF(B11=0,0,100%),(B11)/B8)</f>
        <v>0.0050258640959322835</v>
      </c>
      <c r="H11" s="54">
        <f>IF(C8=0,IF(C11=0,0,100%),(C11)/C8)</f>
        <v>0.005205267234701782</v>
      </c>
      <c r="I11" s="141">
        <f>IF(D8=0,IF(D11=0,0,100%),(D11)/D8)</f>
        <v>0.005414707857622565</v>
      </c>
      <c r="J11" s="54">
        <f>IF(E8=0,IF(E11=0,0,100%),(E11)/E8)</f>
        <v>0.005210046305722176</v>
      </c>
      <c r="K11" s="53">
        <f>IF(F8=0,IF(F11=0,0,100%),(F11)/F8)</f>
        <v>0.00532027022957468</v>
      </c>
    </row>
    <row r="12" spans="1:11" ht="12.75" customHeight="1">
      <c r="A12" s="7" t="s">
        <v>165</v>
      </c>
      <c r="B12" s="8">
        <f>SUM('Minor ComplaintCodes-NF'!B12,'Minor ComplaintCodes-BC-OT'!B12)</f>
        <v>3079</v>
      </c>
      <c r="C12" s="8">
        <f>SUM('Minor ComplaintCodes-NF'!C12,'Minor ComplaintCodes-BC-OT'!C12)</f>
        <v>2994</v>
      </c>
      <c r="D12" s="8">
        <f>SUM('Minor ComplaintCodes-NF'!D12,'Minor ComplaintCodes-BC-OT'!D12)</f>
        <v>2814</v>
      </c>
      <c r="E12" s="8">
        <f>SUM('Minor ComplaintCodes-NF'!E12,'Minor ComplaintCodes-BC-OT'!E12)</f>
        <v>2772</v>
      </c>
      <c r="F12" s="8">
        <f>SUM('Minor ComplaintCodes-NF'!F12,'Minor ComplaintCodes-BC-OT'!F12)</f>
        <v>2745</v>
      </c>
      <c r="G12" s="52">
        <f>IF(B8=0,IF(B12=0,0,100%),(B12)/B8)</f>
        <v>0.015082490790814328</v>
      </c>
      <c r="H12" s="54">
        <f>IF(C8=0,IF(C12=0,0,100%),(C12)/C8)</f>
        <v>0.015460883036405887</v>
      </c>
      <c r="I12" s="141">
        <f>IF(D8=0,IF(D12=0,0,100%),(D12)/D8)</f>
        <v>0.014764523169912693</v>
      </c>
      <c r="J12" s="54">
        <f>IF(E8=0,IF(E12=0,0,100%),(E12)/E8)</f>
        <v>0.01447119074094376</v>
      </c>
      <c r="K12" s="53">
        <f>IF(F8=0,IF(F12=0,0,100%),(F12)/F8)</f>
        <v>0.013777492245455185</v>
      </c>
    </row>
    <row r="13" spans="1:11" ht="12.75" customHeight="1">
      <c r="A13" s="7" t="s">
        <v>164</v>
      </c>
      <c r="B13" s="8">
        <f>SUM('Minor ComplaintCodes-NF'!B13,'Minor ComplaintCodes-BC-OT'!B13)</f>
        <v>1296</v>
      </c>
      <c r="C13" s="8">
        <f>SUM('Minor ComplaintCodes-NF'!C13,'Minor ComplaintCodes-BC-OT'!C13)</f>
        <v>1382</v>
      </c>
      <c r="D13" s="8">
        <f>SUM('Minor ComplaintCodes-NF'!D13,'Minor ComplaintCodes-BC-OT'!D13)</f>
        <v>1317</v>
      </c>
      <c r="E13" s="8">
        <f>SUM('Minor ComplaintCodes-NF'!E13,'Minor ComplaintCodes-BC-OT'!E13)</f>
        <v>1410</v>
      </c>
      <c r="F13" s="8">
        <f>SUM('Minor ComplaintCodes-NF'!F13,'Minor ComplaintCodes-BC-OT'!F13)</f>
        <v>1489</v>
      </c>
      <c r="G13" s="52">
        <f>IF(B8=0,IF(B13=0,0,100%),(B13)/B8)</f>
        <v>0.006348459910651305</v>
      </c>
      <c r="H13" s="54">
        <f>IF(C8=0,IF(C13=0,0,100%),(C13)/C8)</f>
        <v>0.0071365866253550216</v>
      </c>
      <c r="I13" s="141">
        <f>IF(D8=0,IF(D13=0,0,100%),(D13)/D8)</f>
        <v>0.006910048690396239</v>
      </c>
      <c r="J13" s="54">
        <f>IF(E8=0,IF(E13=0,0,100%),(E13)/E8)</f>
        <v>0.007360887065198666</v>
      </c>
      <c r="K13" s="53">
        <f>IF(F8=0,IF(F13=0,0,100%),(F13)/F8)</f>
        <v>0.007473473935694998</v>
      </c>
    </row>
    <row r="14" spans="1:12" ht="12.75" customHeight="1">
      <c r="A14" s="7" t="s">
        <v>163</v>
      </c>
      <c r="B14" s="8">
        <f>SUM('Minor ComplaintCodes-NF'!B14,'Minor ComplaintCodes-BC-OT'!B14)</f>
        <v>2327</v>
      </c>
      <c r="C14" s="8">
        <f>SUM('Minor ComplaintCodes-NF'!C14,'Minor ComplaintCodes-BC-OT'!C14)</f>
        <v>2185</v>
      </c>
      <c r="D14" s="8">
        <f>SUM('Minor ComplaintCodes-NF'!D14,'Minor ComplaintCodes-BC-OT'!D14)</f>
        <v>2158</v>
      </c>
      <c r="E14" s="8">
        <f>SUM('Minor ComplaintCodes-NF'!E14,'Minor ComplaintCodes-BC-OT'!E14)</f>
        <v>2194</v>
      </c>
      <c r="F14" s="8">
        <f>SUM('Minor ComplaintCodes-NF'!F14,'Minor ComplaintCodes-BC-OT'!F14)</f>
        <v>2879</v>
      </c>
      <c r="G14" s="52">
        <f>IF(B8=0,IF(B14=0,0,100%),(B14)/B8)</f>
        <v>0.011398816521670978</v>
      </c>
      <c r="H14" s="54">
        <f>IF(C8=0,IF(C14=0,0,100%),(C14)/C8)</f>
        <v>0.011283242964110509</v>
      </c>
      <c r="I14" s="141">
        <f>IF(D8=0,IF(D14=0,0,100%),(D14)/D8)</f>
        <v>0.011322615849563466</v>
      </c>
      <c r="J14" s="54">
        <f>IF(E8=0,IF(E14=0,0,100%),(E14)/E8)</f>
        <v>0.011453749092940335</v>
      </c>
      <c r="K14" s="53">
        <f>IF(F8=0,IF(F14=0,0,100%),(F14)/F8)</f>
        <v>0.014450054708439153</v>
      </c>
      <c r="L14" s="11"/>
    </row>
    <row r="15" spans="1:12" ht="12.75" customHeight="1">
      <c r="A15" s="7" t="s">
        <v>60</v>
      </c>
      <c r="B15" s="8">
        <f>SUM('Minor ComplaintCodes-NF'!B15,'Minor ComplaintCodes-BC-OT'!B15)</f>
        <v>2619</v>
      </c>
      <c r="C15" s="8">
        <f>SUM('Minor ComplaintCodes-NF'!C15,'Minor ComplaintCodes-BC-OT'!C15)</f>
        <v>2441</v>
      </c>
      <c r="D15" s="8">
        <f>SUM('Minor ComplaintCodes-NF'!D15,'Minor ComplaintCodes-BC-OT'!D15)</f>
        <v>2782</v>
      </c>
      <c r="E15" s="8">
        <f>SUM('Minor ComplaintCodes-NF'!E15,'Minor ComplaintCodes-BC-OT'!E15)</f>
        <v>3403</v>
      </c>
      <c r="F15" s="8">
        <f>SUM('Minor ComplaintCodes-NF'!F15,'Minor ComplaintCodes-BC-OT'!F15)</f>
        <v>3892</v>
      </c>
      <c r="G15" s="52">
        <f>IF(B8=0,IF(B15=0,0,100%),(B15)/B8)</f>
        <v>0.012829179402774511</v>
      </c>
      <c r="H15" s="54">
        <f>IF(C8=0,IF(C15=0,0,100%),(C15)/C8)</f>
        <v>0.012605215595145882</v>
      </c>
      <c r="I15" s="141">
        <f>IF(D8=0,IF(D15=0,0,100%),(D15)/D8)</f>
        <v>0.014596625251846877</v>
      </c>
      <c r="J15" s="54">
        <f>IF(E8=0,IF(E15=0,0,100%),(E15)/E8)</f>
        <v>0.01776531821480217</v>
      </c>
      <c r="K15" s="53">
        <f>IF(F8=0,IF(F15=0,0,100%),(F15)/F8)</f>
        <v>0.019534426163683633</v>
      </c>
      <c r="L15" s="11"/>
    </row>
    <row r="16" spans="1:12" ht="12.75" customHeight="1">
      <c r="A16" s="32" t="s">
        <v>102</v>
      </c>
      <c r="B16" s="8">
        <f>SUM('Minor ComplaintCodes-NF'!B16,'Minor ComplaintCodes-BC-OT'!B16)</f>
        <v>14121</v>
      </c>
      <c r="C16" s="8">
        <f>SUM('Minor ComplaintCodes-NF'!C16,'Minor ComplaintCodes-BC-OT'!C16)</f>
        <v>13672</v>
      </c>
      <c r="D16" s="8">
        <f>SUM('Minor ComplaintCodes-NF'!D16,'Minor ComplaintCodes-BC-OT'!D16)</f>
        <v>13690</v>
      </c>
      <c r="E16" s="8">
        <f>SUM('Minor ComplaintCodes-NF'!E16,'Minor ComplaintCodes-BC-OT'!E16)</f>
        <v>14337</v>
      </c>
      <c r="F16" s="8">
        <f>SUM('Minor ComplaintCodes-NF'!F16,'Minor ComplaintCodes-BC-OT'!F16)</f>
        <v>15933</v>
      </c>
      <c r="G16" s="52">
        <f>IF(B8=0,IF(B16=0,0,100%),(B16)/B8)</f>
        <v>0.06917176110980484</v>
      </c>
      <c r="H16" s="54">
        <f>IF(C8=0,IF(C16=0,0,100%),(C16)/C8)</f>
        <v>0.07060160082623289</v>
      </c>
      <c r="I16" s="141">
        <f>IF(D8=0,IF(D16=0,0,100%),(D16)/D8)</f>
        <v>0.0718288280725319</v>
      </c>
      <c r="J16" s="54">
        <f>IF(E8=0,IF(E16=0,0,100%),(E16)/E8)</f>
        <v>0.07484612613741366</v>
      </c>
      <c r="K16" s="53">
        <f>IF(F8=0,IF(F16=0,0,100%),(F16)/F8)</f>
        <v>0.07996968449793714</v>
      </c>
      <c r="L16" s="11"/>
    </row>
    <row r="17" spans="1:12" ht="25.5">
      <c r="A17" s="26" t="s">
        <v>103</v>
      </c>
      <c r="B17" s="8"/>
      <c r="C17" s="8"/>
      <c r="D17" s="8"/>
      <c r="E17" s="8"/>
      <c r="F17" s="8"/>
      <c r="G17" s="135"/>
      <c r="H17" s="36"/>
      <c r="I17" s="142"/>
      <c r="J17" s="36"/>
      <c r="K17" s="35"/>
      <c r="L17" s="11"/>
    </row>
    <row r="18" spans="1:12" ht="12.75">
      <c r="A18" s="7" t="s">
        <v>3</v>
      </c>
      <c r="B18" s="8">
        <f>SUM('Minor ComplaintCodes-NF'!B18,'Minor ComplaintCodes-BC-OT'!B18)</f>
        <v>552</v>
      </c>
      <c r="C18" s="8">
        <f>SUM('Minor ComplaintCodes-NF'!C18,'Minor ComplaintCodes-BC-OT'!C18)</f>
        <v>513</v>
      </c>
      <c r="D18" s="8">
        <f>SUM('Minor ComplaintCodes-NF'!D18,'Minor ComplaintCodes-BC-OT'!D18)</f>
        <v>498</v>
      </c>
      <c r="E18" s="8">
        <f>SUM('Minor ComplaintCodes-NF'!E18,'Minor ComplaintCodes-BC-OT'!E18)</f>
        <v>501</v>
      </c>
      <c r="F18" s="8">
        <f>SUM('Minor ComplaintCodes-NF'!F18,'Minor ComplaintCodes-BC-OT'!F18)</f>
        <v>473</v>
      </c>
      <c r="G18" s="52">
        <f>IF(B8=0,IF(B18=0,0,100%),(B18)/B8)</f>
        <v>0.002703973665647778</v>
      </c>
      <c r="H18" s="54">
        <f>IF(C8=0,IF(C18=0,0,100%),(C18)/C8)</f>
        <v>0.002649109217660728</v>
      </c>
      <c r="I18" s="141">
        <f>IF(D8=0,IF(D18=0,0,100%),(D18)/D8)</f>
        <v>0.0026129113498992614</v>
      </c>
      <c r="J18" s="54">
        <f>IF(E8=0,IF(E18=0,0,100%),(E18)/E8)</f>
        <v>0.0026154641274216536</v>
      </c>
      <c r="K18" s="53">
        <f>IF(F8=0,IF(F18=0,0,100%),(F18)/F8)</f>
        <v>0.0023740451118762487</v>
      </c>
      <c r="L18" s="11"/>
    </row>
    <row r="19" spans="1:12" ht="12.75">
      <c r="A19" s="7" t="s">
        <v>4</v>
      </c>
      <c r="B19" s="8">
        <f>SUM('Minor ComplaintCodes-NF'!B19,'Minor ComplaintCodes-BC-OT'!B19)</f>
        <v>784</v>
      </c>
      <c r="C19" s="8">
        <f>SUM('Minor ComplaintCodes-NF'!C19,'Minor ComplaintCodes-BC-OT'!C19)</f>
        <v>796</v>
      </c>
      <c r="D19" s="8">
        <f>SUM('Minor ComplaintCodes-NF'!D19,'Minor ComplaintCodes-BC-OT'!D19)</f>
        <v>803</v>
      </c>
      <c r="E19" s="8">
        <f>SUM('Minor ComplaintCodes-NF'!E19,'Minor ComplaintCodes-BC-OT'!E19)</f>
        <v>763</v>
      </c>
      <c r="F19" s="8">
        <f>SUM('Minor ComplaintCodes-NF'!F19,'Minor ComplaintCodes-BC-OT'!F19)</f>
        <v>976</v>
      </c>
      <c r="G19" s="52">
        <f>IF(B8=0,IF(B19=0,0,100%),(B19)/B8)</f>
        <v>0.0038404263657026414</v>
      </c>
      <c r="H19" s="54">
        <f>IF(C8=0,IF(C19=0,0,100%),(C19)/C8)</f>
        <v>0.004110508649625613</v>
      </c>
      <c r="I19" s="141">
        <f>IF(D8=0,IF(D19=0,0,100%),(D19)/D8)</f>
        <v>0.00421318838146407</v>
      </c>
      <c r="J19" s="54">
        <f>IF(E8=0,IF(E19=0,0,100%),(E19)/E8)</f>
        <v>0.003983231794855732</v>
      </c>
      <c r="K19" s="53">
        <f>IF(F8=0,IF(F19=0,0,100%),(F19)/F8)</f>
        <v>0.004898663909495176</v>
      </c>
      <c r="L19" s="11"/>
    </row>
    <row r="20" spans="1:12" ht="12.75" customHeight="1">
      <c r="A20" s="7" t="s">
        <v>5</v>
      </c>
      <c r="B20" s="8">
        <f>SUM('Minor ComplaintCodes-NF'!B20,'Minor ComplaintCodes-BC-OT'!B20)</f>
        <v>200</v>
      </c>
      <c r="C20" s="8">
        <f>SUM('Minor ComplaintCodes-NF'!C20,'Minor ComplaintCodes-BC-OT'!C20)</f>
        <v>147</v>
      </c>
      <c r="D20" s="8">
        <f>SUM('Minor ComplaintCodes-NF'!D20,'Minor ComplaintCodes-BC-OT'!D20)</f>
        <v>239</v>
      </c>
      <c r="E20" s="8">
        <f>SUM('Minor ComplaintCodes-NF'!E20,'Minor ComplaintCodes-BC-OT'!E20)</f>
        <v>264</v>
      </c>
      <c r="F20" s="8">
        <f>SUM('Minor ComplaintCodes-NF'!F20,'Minor ComplaintCodes-BC-OT'!F20)</f>
        <v>301</v>
      </c>
      <c r="G20" s="52">
        <f>IF(B8=0,IF(B20=0,0,100%),(B20)/B8)</f>
        <v>0.0009797006034955717</v>
      </c>
      <c r="H20" s="54">
        <f>IF(C8=0,IF(C20=0,0,100%),(C20)/C8)</f>
        <v>0.0007591014717273431</v>
      </c>
      <c r="I20" s="141">
        <f>IF(D8=0,IF(D20=0,0,100%),(D20)/D8)</f>
        <v>0.0012539875755540632</v>
      </c>
      <c r="J20" s="54">
        <f>IF(E8=0,IF(E20=0,0,100%),(E20)/E8)</f>
        <v>0.0013782086419946438</v>
      </c>
      <c r="K20" s="53">
        <f>IF(F8=0,IF(F20=0,0,100%),(F20)/F8)</f>
        <v>0.0015107559802848855</v>
      </c>
      <c r="L20" s="11"/>
    </row>
    <row r="21" spans="1:12" ht="12.75">
      <c r="A21" s="7" t="s">
        <v>6</v>
      </c>
      <c r="B21" s="8">
        <f>SUM('Minor ComplaintCodes-NF'!B21,'Minor ComplaintCodes-BC-OT'!B21)</f>
        <v>187</v>
      </c>
      <c r="C21" s="8">
        <f>SUM('Minor ComplaintCodes-NF'!C21,'Minor ComplaintCodes-BC-OT'!C21)</f>
        <v>165</v>
      </c>
      <c r="D21" s="8">
        <f>SUM('Minor ComplaintCodes-NF'!D21,'Minor ComplaintCodes-BC-OT'!D21)</f>
        <v>161</v>
      </c>
      <c r="E21" s="8">
        <f>SUM('Minor ComplaintCodes-NF'!E21,'Minor ComplaintCodes-BC-OT'!E21)</f>
        <v>176</v>
      </c>
      <c r="F21" s="8">
        <f>SUM('Minor ComplaintCodes-NF'!F21,'Minor ComplaintCodes-BC-OT'!F21)</f>
        <v>154</v>
      </c>
      <c r="G21" s="52">
        <f>IF(B8=0,IF(B21=0,0,100%),(B21)/B8)</f>
        <v>0.0009160200642683595</v>
      </c>
      <c r="H21" s="54">
        <f>IF(C8=0,IF(C21=0,0,100%),(C21)/C8)</f>
        <v>0.0008520526723470179</v>
      </c>
      <c r="I21" s="141">
        <f>IF(D8=0,IF(D21=0,0,100%),(D21)/D8)</f>
        <v>0.0008447364002686367</v>
      </c>
      <c r="J21" s="54">
        <f>IF(E8=0,IF(E21=0,0,100%),(E21)/E8)</f>
        <v>0.0009188057613297625</v>
      </c>
      <c r="K21" s="53">
        <f>IF(F8=0,IF(F21=0,0,100%),(F21)/F8)</f>
        <v>0.0007729449201457553</v>
      </c>
      <c r="L21" s="11"/>
    </row>
    <row r="22" spans="1:12" ht="25.5">
      <c r="A22" s="7" t="s">
        <v>61</v>
      </c>
      <c r="B22" s="8">
        <f>SUM('Minor ComplaintCodes-NF'!B22,'Minor ComplaintCodes-BC-OT'!B22)</f>
        <v>1792</v>
      </c>
      <c r="C22" s="8">
        <f>SUM('Minor ComplaintCodes-NF'!C22,'Minor ComplaintCodes-BC-OT'!C22)</f>
        <v>1725</v>
      </c>
      <c r="D22" s="8">
        <f>SUM('Minor ComplaintCodes-NF'!D22,'Minor ComplaintCodes-BC-OT'!D22)</f>
        <v>1595</v>
      </c>
      <c r="E22" s="8">
        <f>SUM('Minor ComplaintCodes-NF'!E22,'Minor ComplaintCodes-BC-OT'!E22)</f>
        <v>1590</v>
      </c>
      <c r="F22" s="8">
        <f>SUM('Minor ComplaintCodes-NF'!F22,'Minor ComplaintCodes-BC-OT'!F22)</f>
        <v>1616</v>
      </c>
      <c r="G22" s="52">
        <f>IF(B8=0,IF(B22=0,0,100%),(B22)/B8)</f>
        <v>0.008778117407320324</v>
      </c>
      <c r="H22" s="54">
        <f>IF(C8=0,IF(C22=0,0,100%),(C22)/C8)</f>
        <v>0.008907823392718823</v>
      </c>
      <c r="I22" s="141">
        <f>IF(D8=0,IF(D22=0,0,100%),(D22)/D8)</f>
        <v>0.008368661853593015</v>
      </c>
      <c r="J22" s="54">
        <f>IF(E8=0,IF(E22=0,0,100%),(E22)/E8)</f>
        <v>0.008300574775649558</v>
      </c>
      <c r="K22" s="53">
        <f>IF(F8=0,IF(F22=0,0,100%),(F22)/F8)</f>
        <v>0.00811090253867234</v>
      </c>
      <c r="L22" s="11"/>
    </row>
    <row r="23" spans="1:12" ht="25.5">
      <c r="A23" s="7" t="s">
        <v>62</v>
      </c>
      <c r="B23" s="8">
        <f>SUM('Minor ComplaintCodes-NF'!B23,'Minor ComplaintCodes-BC-OT'!B23)</f>
        <v>1697</v>
      </c>
      <c r="C23" s="8">
        <f>SUM('Minor ComplaintCodes-NF'!C23,'Minor ComplaintCodes-BC-OT'!C23)</f>
        <v>1753</v>
      </c>
      <c r="D23" s="8">
        <f>SUM('Minor ComplaintCodes-NF'!D23,'Minor ComplaintCodes-BC-OT'!D23)</f>
        <v>1690</v>
      </c>
      <c r="E23" s="8">
        <f>SUM('Minor ComplaintCodes-NF'!E23,'Minor ComplaintCodes-BC-OT'!E23)</f>
        <v>1719</v>
      </c>
      <c r="F23" s="8">
        <f>SUM('Minor ComplaintCodes-NF'!F23,'Minor ComplaintCodes-BC-OT'!F23)</f>
        <v>1808</v>
      </c>
      <c r="G23" s="52">
        <f>IF(B8=0,IF(B23=0,0,100%),(B23)/B8)</f>
        <v>0.008312759620659926</v>
      </c>
      <c r="H23" s="54">
        <f>IF(C8=0,IF(C23=0,0,100%),(C23)/C8)</f>
        <v>0.009052414149238316</v>
      </c>
      <c r="I23" s="141">
        <f>IF(D8=0,IF(D23=0,0,100%),(D23)/D8)</f>
        <v>0.008867108797850907</v>
      </c>
      <c r="J23" s="54">
        <f>IF(E8=0,IF(E23=0,0,100%),(E23)/E8)</f>
        <v>0.008974017634806033</v>
      </c>
      <c r="K23" s="53">
        <f>IF(F8=0,IF(F23=0,0,100%),(F23)/F8)</f>
        <v>0.00907457412742549</v>
      </c>
      <c r="L23" s="11"/>
    </row>
    <row r="24" spans="1:12" ht="25.5">
      <c r="A24" s="7" t="s">
        <v>7</v>
      </c>
      <c r="B24" s="8">
        <f>SUM('Minor ComplaintCodes-NF'!B24,'Minor ComplaintCodes-BC-OT'!B24)</f>
        <v>158</v>
      </c>
      <c r="C24" s="8">
        <f>SUM('Minor ComplaintCodes-NF'!C24,'Minor ComplaintCodes-BC-OT'!C24)</f>
        <v>127</v>
      </c>
      <c r="D24" s="8">
        <f>SUM('Minor ComplaintCodes-NF'!D24,'Minor ComplaintCodes-BC-OT'!D24)</f>
        <v>146</v>
      </c>
      <c r="E24" s="8">
        <f>SUM('Minor ComplaintCodes-NF'!E24,'Minor ComplaintCodes-BC-OT'!E24)</f>
        <v>125</v>
      </c>
      <c r="F24" s="8">
        <f>SUM('Minor ComplaintCodes-NF'!F24,'Minor ComplaintCodes-BC-OT'!F24)</f>
        <v>103</v>
      </c>
      <c r="G24" s="52">
        <f>IF(B8=0,IF(B24=0,0,100%),(B24)/B8)</f>
        <v>0.0007739634767615017</v>
      </c>
      <c r="H24" s="54">
        <f>IF(C8=0,IF(C24=0,0,100%),(C24)/C8)</f>
        <v>0.0006558223599277046</v>
      </c>
      <c r="I24" s="141">
        <f>IF(D8=0,IF(D24=0,0,100%),(D24)/D8)</f>
        <v>0.0007660342511752854</v>
      </c>
      <c r="J24" s="54">
        <f>IF(E8=0,IF(E24=0,0,100%),(E24)/E8)</f>
        <v>0.0006525609100353427</v>
      </c>
      <c r="K24" s="53">
        <f>IF(F8=0,IF(F24=0,0,100%),(F24)/F8)</f>
        <v>0.0005169696543832</v>
      </c>
      <c r="L24" s="11"/>
    </row>
    <row r="25" spans="1:12" ht="25.5">
      <c r="A25" s="37" t="s">
        <v>104</v>
      </c>
      <c r="B25" s="8">
        <f>SUM('Minor ComplaintCodes-NF'!B25,'Minor ComplaintCodes-BC-OT'!B25)</f>
        <v>5370</v>
      </c>
      <c r="C25" s="8">
        <f>SUM('Minor ComplaintCodes-NF'!C25,'Minor ComplaintCodes-BC-OT'!C25)</f>
        <v>5226</v>
      </c>
      <c r="D25" s="8">
        <f>SUM('Minor ComplaintCodes-NF'!D25,'Minor ComplaintCodes-BC-OT'!D25)</f>
        <v>5132</v>
      </c>
      <c r="E25" s="8">
        <f>SUM('Minor ComplaintCodes-NF'!E25,'Minor ComplaintCodes-BC-OT'!E25)</f>
        <v>5138</v>
      </c>
      <c r="F25" s="8">
        <f>SUM('Minor ComplaintCodes-NF'!F25,'Minor ComplaintCodes-BC-OT'!F25)</f>
        <v>5431</v>
      </c>
      <c r="G25" s="52">
        <f>IF(B8=0,IF(B25=0,0,100%),(B25)/B8)</f>
        <v>0.0263049612038561</v>
      </c>
      <c r="H25" s="54">
        <f>IF(C8=0,IF(C25=0,0,100%),(C25)/C8)</f>
        <v>0.026986831913245544</v>
      </c>
      <c r="I25" s="141">
        <f>IF(D8=0,IF(D25=0,0,100%),(D25)/D8)</f>
        <v>0.02692662860980524</v>
      </c>
      <c r="J25" s="54">
        <f>IF(E8=0,IF(E25=0,0,100%),(E25)/E8)</f>
        <v>0.026822863646092727</v>
      </c>
      <c r="K25" s="53">
        <f>IF(F8=0,IF(F25=0,0,100%),(F25)/F8)</f>
        <v>0.027258856242283098</v>
      </c>
      <c r="L25" s="11"/>
    </row>
    <row r="26" spans="1:12" ht="12.75">
      <c r="A26" s="38" t="s">
        <v>1</v>
      </c>
      <c r="B26" s="8"/>
      <c r="C26" s="8"/>
      <c r="D26" s="8"/>
      <c r="E26" s="8"/>
      <c r="F26" s="8"/>
      <c r="G26" s="136"/>
      <c r="H26" s="12"/>
      <c r="I26" s="143"/>
      <c r="J26" s="12"/>
      <c r="K26" s="138"/>
      <c r="L26" s="11"/>
    </row>
    <row r="27" spans="1:12" ht="12.75">
      <c r="A27" s="7" t="s">
        <v>8</v>
      </c>
      <c r="B27" s="8">
        <f>SUM('Minor ComplaintCodes-NF'!B27,'Minor ComplaintCodes-BC-OT'!B27)</f>
        <v>807</v>
      </c>
      <c r="C27" s="8">
        <f>SUM('Minor ComplaintCodes-NF'!C27,'Minor ComplaintCodes-BC-OT'!C27)</f>
        <v>635</v>
      </c>
      <c r="D27" s="8">
        <f>SUM('Minor ComplaintCodes-NF'!D27,'Minor ComplaintCodes-BC-OT'!D27)</f>
        <v>651</v>
      </c>
      <c r="E27" s="8">
        <f>SUM('Minor ComplaintCodes-NF'!E27,'Minor ComplaintCodes-BC-OT'!E27)</f>
        <v>628</v>
      </c>
      <c r="F27" s="8">
        <f>SUM('Minor ComplaintCodes-NF'!F27,'Minor ComplaintCodes-BC-OT'!F27)</f>
        <v>636</v>
      </c>
      <c r="G27" s="52">
        <f>IF(B8=0,IF(B27=0,0,100%),(B27)/B8)</f>
        <v>0.003953091935104632</v>
      </c>
      <c r="H27" s="54">
        <f>IF(C8=0,IF(C27=0,0,100%),(C27)/C8)</f>
        <v>0.0032791117996385233</v>
      </c>
      <c r="I27" s="141">
        <f>IF(D8=0,IF(D27=0,0,100%),(D27)/D8)</f>
        <v>0.003415673270651444</v>
      </c>
      <c r="J27" s="54">
        <f>IF(E8=0,IF(E27=0,0,100%),(E27)/E8)</f>
        <v>0.0032784660120175617</v>
      </c>
      <c r="K27" s="53">
        <f>IF(F8=0,IF(F27=0,0,100%),(F27)/F8)</f>
        <v>0.003192162137744808</v>
      </c>
      <c r="L27" s="11"/>
    </row>
    <row r="28" spans="1:12" ht="12.75">
      <c r="A28" s="7" t="s">
        <v>9</v>
      </c>
      <c r="B28" s="8">
        <f>SUM('Minor ComplaintCodes-NF'!B28,'Minor ComplaintCodes-BC-OT'!B28)</f>
        <v>169</v>
      </c>
      <c r="C28" s="8">
        <f>SUM('Minor ComplaintCodes-NF'!C28,'Minor ComplaintCodes-BC-OT'!C28)</f>
        <v>207</v>
      </c>
      <c r="D28" s="8">
        <f>SUM('Minor ComplaintCodes-NF'!D28,'Minor ComplaintCodes-BC-OT'!D28)</f>
        <v>232</v>
      </c>
      <c r="E28" s="8">
        <f>SUM('Minor ComplaintCodes-NF'!E28,'Minor ComplaintCodes-BC-OT'!E28)</f>
        <v>163</v>
      </c>
      <c r="F28" s="8">
        <f>SUM('Minor ComplaintCodes-NF'!F28,'Minor ComplaintCodes-BC-OT'!F28)</f>
        <v>212</v>
      </c>
      <c r="G28" s="52">
        <f>IF(B8=0,IF(B28=0,0,100%),(B28)/B8)</f>
        <v>0.0008278470099537581</v>
      </c>
      <c r="H28" s="54">
        <f>IF(C8=0,IF(C28=0,0,100%),(C28)/C8)</f>
        <v>0.0010689388071262588</v>
      </c>
      <c r="I28" s="141">
        <f>IF(D8=0,IF(D28=0,0,100%),(D28)/D8)</f>
        <v>0.001217259905977166</v>
      </c>
      <c r="J28" s="54">
        <f>IF(E8=0,IF(E28=0,0,100%),(E28)/E8)</f>
        <v>0.0008509394266860868</v>
      </c>
      <c r="K28" s="53">
        <f>IF(F8=0,IF(F28=0,0,100%),(F28)/F8)</f>
        <v>0.001064054045914936</v>
      </c>
      <c r="L28" s="11"/>
    </row>
    <row r="29" spans="1:12" ht="12.75">
      <c r="A29" s="7" t="s">
        <v>10</v>
      </c>
      <c r="B29" s="8">
        <f>SUM('Minor ComplaintCodes-NF'!B29,'Minor ComplaintCodes-BC-OT'!B29)</f>
        <v>568</v>
      </c>
      <c r="C29" s="8">
        <f>SUM('Minor ComplaintCodes-NF'!C29,'Minor ComplaintCodes-BC-OT'!C29)</f>
        <v>580</v>
      </c>
      <c r="D29" s="8">
        <f>SUM('Minor ComplaintCodes-NF'!D29,'Minor ComplaintCodes-BC-OT'!D29)</f>
        <v>484</v>
      </c>
      <c r="E29" s="8">
        <f>SUM('Minor ComplaintCodes-NF'!E29,'Minor ComplaintCodes-BC-OT'!E29)</f>
        <v>480</v>
      </c>
      <c r="F29" s="8">
        <f>SUM('Minor ComplaintCodes-NF'!F29,'Minor ComplaintCodes-BC-OT'!F29)</f>
        <v>517</v>
      </c>
      <c r="G29" s="52">
        <f>IF(B8=0,IF(B29=0,0,100%),(B29)/B8)</f>
        <v>0.0027823497139274236</v>
      </c>
      <c r="H29" s="54">
        <f>IF(C8=0,IF(C29=0,0,100%),(C29)/C8)</f>
        <v>0.0029950942421895174</v>
      </c>
      <c r="I29" s="141">
        <f>IF(D8=0,IF(D29=0,0,100%),(D29)/D8)</f>
        <v>0.002539456010745467</v>
      </c>
      <c r="J29" s="54">
        <f>IF(E8=0,IF(E29=0,0,100%),(E29)/E8)</f>
        <v>0.002505833894535716</v>
      </c>
      <c r="K29" s="53">
        <f>IF(F8=0,IF(F29=0,0,100%),(F29)/F8)</f>
        <v>0.0025948865176321787</v>
      </c>
      <c r="L29" s="11"/>
    </row>
    <row r="30" spans="1:12" ht="25.5">
      <c r="A30" s="7" t="s">
        <v>63</v>
      </c>
      <c r="B30" s="8">
        <f>SUM('Minor ComplaintCodes-NF'!B30,'Minor ComplaintCodes-BC-OT'!B30)</f>
        <v>11680</v>
      </c>
      <c r="C30" s="8">
        <f>SUM('Minor ComplaintCodes-NF'!C30,'Minor ComplaintCodes-BC-OT'!C30)</f>
        <v>11181</v>
      </c>
      <c r="D30" s="8">
        <f>SUM('Minor ComplaintCodes-NF'!D30,'Minor ComplaintCodes-BC-OT'!D30)</f>
        <v>10639</v>
      </c>
      <c r="E30" s="8">
        <f>SUM('Minor ComplaintCodes-NF'!E30,'Minor ComplaintCodes-BC-OT'!E30)</f>
        <v>11331</v>
      </c>
      <c r="F30" s="8">
        <f>SUM('Minor ComplaintCodes-NF'!F30,'Minor ComplaintCodes-BC-OT'!F30)</f>
        <v>11900</v>
      </c>
      <c r="G30" s="52">
        <f>IF(B8=0,IF(B30=0,0,100%),(B30)/B8)</f>
        <v>0.05721451524414139</v>
      </c>
      <c r="H30" s="54">
        <f>IF(C8=0,IF(C30=0,0,100%),(C30)/C8)</f>
        <v>0.057738187451587916</v>
      </c>
      <c r="I30" s="141">
        <f>IF(D8=0,IF(D30=0,0,100%),(D30)/D8)</f>
        <v>0.05582081094694426</v>
      </c>
      <c r="J30" s="54">
        <f>IF(E8=0,IF(E30=0,0,100%),(E30)/E8)</f>
        <v>0.05915334137288374</v>
      </c>
      <c r="K30" s="53">
        <f>IF(F8=0,IF(F30=0,0,100%),(F30)/F8)</f>
        <v>0.05972756201126291</v>
      </c>
      <c r="L30" s="11"/>
    </row>
    <row r="31" spans="1:12" ht="25.5">
      <c r="A31" s="7" t="s">
        <v>64</v>
      </c>
      <c r="B31" s="8">
        <f>SUM('Minor ComplaintCodes-NF'!B31,'Minor ComplaintCodes-BC-OT'!B31)</f>
        <v>204</v>
      </c>
      <c r="C31" s="8">
        <f>SUM('Minor ComplaintCodes-NF'!C31,'Minor ComplaintCodes-BC-OT'!C31)</f>
        <v>172</v>
      </c>
      <c r="D31" s="8">
        <f>SUM('Minor ComplaintCodes-NF'!D31,'Minor ComplaintCodes-BC-OT'!D31)</f>
        <v>179</v>
      </c>
      <c r="E31" s="8">
        <f>SUM('Minor ComplaintCodes-NF'!E31,'Minor ComplaintCodes-BC-OT'!E31)</f>
        <v>192</v>
      </c>
      <c r="F31" s="8">
        <f>SUM('Minor ComplaintCodes-NF'!F31,'Minor ComplaintCodes-BC-OT'!F31)</f>
        <v>163</v>
      </c>
      <c r="G31" s="52">
        <f>IF(B8=0,IF(B31=0,0,100%),(B31)/B8)</f>
        <v>0.000999294615565483</v>
      </c>
      <c r="H31" s="54">
        <f>IF(C8=0,IF(C31=0,0,100%),(C31)/C8)</f>
        <v>0.0008882003614768913</v>
      </c>
      <c r="I31" s="141">
        <f>IF(D8=0,IF(D31=0,0,100%),(D31)/D8)</f>
        <v>0.0009391789791806581</v>
      </c>
      <c r="J31" s="54">
        <f>IF(E8=0,IF(E31=0,0,100%),(E31)/E8)</f>
        <v>0.0010023335578142863</v>
      </c>
      <c r="K31" s="53">
        <f>IF(F8=0,IF(F31=0,0,100%),(F31)/F8)</f>
        <v>0.0008181170258685592</v>
      </c>
      <c r="L31" s="11"/>
    </row>
    <row r="32" spans="1:12" ht="25.5">
      <c r="A32" s="7" t="s">
        <v>65</v>
      </c>
      <c r="B32" s="8">
        <f>SUM('Minor ComplaintCodes-NF'!B32,'Minor ComplaintCodes-BC-OT'!B32)</f>
        <v>127</v>
      </c>
      <c r="C32" s="8">
        <f>SUM('Minor ComplaintCodes-NF'!C32,'Minor ComplaintCodes-BC-OT'!C32)</f>
        <v>135</v>
      </c>
      <c r="D32" s="8">
        <f>SUM('Minor ComplaintCodes-NF'!D32,'Minor ComplaintCodes-BC-OT'!D32)</f>
        <v>119</v>
      </c>
      <c r="E32" s="8">
        <f>SUM('Minor ComplaintCodes-NF'!E32,'Minor ComplaintCodes-BC-OT'!E32)</f>
        <v>95</v>
      </c>
      <c r="F32" s="8">
        <f>SUM('Minor ComplaintCodes-NF'!F32,'Minor ComplaintCodes-BC-OT'!F32)</f>
        <v>107</v>
      </c>
      <c r="G32" s="52">
        <f>IF(B8=0,IF(B32=0,0,100%),(B32)/B8)</f>
        <v>0.0006221098832196881</v>
      </c>
      <c r="H32" s="54">
        <f>IF(C8=0,IF(C32=0,0,100%),(C32)/C8)</f>
        <v>0.0006971340046475601</v>
      </c>
      <c r="I32" s="141">
        <f>IF(D8=0,IF(D32=0,0,100%),(D32)/D8)</f>
        <v>0.0006243703828072532</v>
      </c>
      <c r="J32" s="54">
        <f>IF(E8=0,IF(E32=0,0,100%),(E32)/E8)</f>
        <v>0.0004959462916268605</v>
      </c>
      <c r="K32" s="53">
        <f>IF(F8=0,IF(F32=0,0,100%),(F32)/F8)</f>
        <v>0.0005370461458155572</v>
      </c>
      <c r="L32" s="11"/>
    </row>
    <row r="33" spans="1:12" ht="25.5">
      <c r="A33" s="7" t="s">
        <v>11</v>
      </c>
      <c r="B33" s="8">
        <f>SUM('Minor ComplaintCodes-NF'!B33,'Minor ComplaintCodes-BC-OT'!B33)</f>
        <v>1844</v>
      </c>
      <c r="C33" s="8">
        <f>SUM('Minor ComplaintCodes-NF'!C33,'Minor ComplaintCodes-BC-OT'!C33)</f>
        <v>1646</v>
      </c>
      <c r="D33" s="8">
        <f>SUM('Minor ComplaintCodes-NF'!D33,'Minor ComplaintCodes-BC-OT'!D33)</f>
        <v>1611</v>
      </c>
      <c r="E33" s="8">
        <f>SUM('Minor ComplaintCodes-NF'!E33,'Minor ComplaintCodes-BC-OT'!E33)</f>
        <v>1567</v>
      </c>
      <c r="F33" s="8">
        <f>SUM('Minor ComplaintCodes-NF'!F33,'Minor ComplaintCodes-BC-OT'!F33)</f>
        <v>1593</v>
      </c>
      <c r="G33" s="52">
        <f>IF(B8=0,IF(B33=0,0,100%),(B33)/B8)</f>
        <v>0.009032839564229171</v>
      </c>
      <c r="H33" s="54">
        <f>IF(C8=0,IF(C33=0,0,100%),(C33)/C8)</f>
        <v>0.00849987090111025</v>
      </c>
      <c r="I33" s="141">
        <f>IF(D8=0,IF(D33=0,0,100%),(D33)/D8)</f>
        <v>0.008452610812625924</v>
      </c>
      <c r="J33" s="54">
        <f>IF(E8=0,IF(E33=0,0,100%),(E33)/E8)</f>
        <v>0.008180503568203056</v>
      </c>
      <c r="K33" s="53">
        <f>IF(F8=0,IF(F33=0,0,100%),(F33)/F8)</f>
        <v>0.007995462712936286</v>
      </c>
      <c r="L33" s="11"/>
    </row>
    <row r="34" spans="1:12" ht="25.5">
      <c r="A34" s="37" t="s">
        <v>111</v>
      </c>
      <c r="B34" s="8">
        <f>SUM('Minor ComplaintCodes-NF'!B34,'Minor ComplaintCodes-BC-OT'!B34)</f>
        <v>15399</v>
      </c>
      <c r="C34" s="8">
        <f>SUM('Minor ComplaintCodes-NF'!C34,'Minor ComplaintCodes-BC-OT'!C34)</f>
        <v>14556</v>
      </c>
      <c r="D34" s="8">
        <f>SUM('Minor ComplaintCodes-NF'!D34,'Minor ComplaintCodes-BC-OT'!D34)</f>
        <v>13915</v>
      </c>
      <c r="E34" s="8">
        <f>SUM('Minor ComplaintCodes-NF'!E34,'Minor ComplaintCodes-BC-OT'!E34)</f>
        <v>14456</v>
      </c>
      <c r="F34" s="8">
        <f>SUM('Minor ComplaintCodes-NF'!F34,'Minor ComplaintCodes-BC-OT'!F34)</f>
        <v>15128</v>
      </c>
      <c r="G34" s="52">
        <f>IF(B8=0,IF(B34=0,0,100%),(B34)/B8)</f>
        <v>0.07543204796614154</v>
      </c>
      <c r="H34" s="54">
        <f>IF(C8=0,IF(C34=0,0,100%),(C34)/C8)</f>
        <v>0.07516653756777691</v>
      </c>
      <c r="I34" s="141">
        <f>IF(D8=0,IF(D34=0,0,100%),(D34)/D8)</f>
        <v>0.07300936030893217</v>
      </c>
      <c r="J34" s="54">
        <f>IF(E8=0,IF(E34=0,0,100%),(E34)/E8)</f>
        <v>0.07546736412376731</v>
      </c>
      <c r="K34" s="53">
        <f>IF(F8=0,IF(F34=0,0,100%),(F34)/F8)</f>
        <v>0.07592929059717524</v>
      </c>
      <c r="L34" s="11"/>
    </row>
    <row r="35" spans="1:12" ht="25.5">
      <c r="A35" s="39" t="s">
        <v>2</v>
      </c>
      <c r="B35" s="8"/>
      <c r="C35" s="8"/>
      <c r="D35" s="8"/>
      <c r="E35" s="8"/>
      <c r="F35" s="8"/>
      <c r="G35" s="136"/>
      <c r="H35" s="12"/>
      <c r="I35" s="143"/>
      <c r="J35" s="12"/>
      <c r="K35" s="138"/>
      <c r="L35" s="11"/>
    </row>
    <row r="36" spans="1:12" ht="25.5">
      <c r="A36" s="7" t="s">
        <v>66</v>
      </c>
      <c r="B36" s="8">
        <f>SUM('Minor ComplaintCodes-NF'!B36,'Minor ComplaintCodes-BC-OT'!B36)</f>
        <v>583</v>
      </c>
      <c r="C36" s="8">
        <f>SUM('Minor ComplaintCodes-NF'!C36,'Minor ComplaintCodes-BC-OT'!C36)</f>
        <v>499</v>
      </c>
      <c r="D36" s="8">
        <f>SUM('Minor ComplaintCodes-NF'!D36,'Minor ComplaintCodes-BC-OT'!D36)</f>
        <v>574</v>
      </c>
      <c r="E36" s="8">
        <f>SUM('Minor ComplaintCodes-NF'!E36,'Minor ComplaintCodes-BC-OT'!E36)</f>
        <v>489</v>
      </c>
      <c r="F36" s="8">
        <f>SUM('Minor ComplaintCodes-NF'!F36,'Minor ComplaintCodes-BC-OT'!F36)</f>
        <v>565</v>
      </c>
      <c r="G36" s="52">
        <f>IF(B8=0,IF(B36=0,0,100%),(B36)/B8)</f>
        <v>0.0028558272591895917</v>
      </c>
      <c r="H36" s="54">
        <f>IF(C8=0,IF(C36=0,0,100%),(C36)/C8)</f>
        <v>0.0025768138394009813</v>
      </c>
      <c r="I36" s="141">
        <f>IF(D8=0,IF(D36=0,0,100%),(D36)/D8)</f>
        <v>0.0030116689053055743</v>
      </c>
      <c r="J36" s="54">
        <f>IF(E8=0,IF(E36=0,0,100%),(E36)/E8)</f>
        <v>0.0025528182800582605</v>
      </c>
      <c r="K36" s="53">
        <f>IF(F8=0,IF(F36=0,0,100%),(F36)/F8)</f>
        <v>0.002835804414820466</v>
      </c>
      <c r="L36" s="11"/>
    </row>
    <row r="37" spans="1:12" ht="12.75">
      <c r="A37" s="7" t="s">
        <v>171</v>
      </c>
      <c r="B37" s="8">
        <f>SUM('Minor ComplaintCodes-NF'!B37,'Minor ComplaintCodes-BC-OT'!B37)</f>
        <v>1517</v>
      </c>
      <c r="C37" s="8">
        <f>SUM('Minor ComplaintCodes-NF'!C37,'Minor ComplaintCodes-BC-OT'!C37)</f>
        <v>1518</v>
      </c>
      <c r="D37" s="8">
        <f>SUM('Minor ComplaintCodes-NF'!D37,'Minor ComplaintCodes-BC-OT'!D37)</f>
        <v>1356</v>
      </c>
      <c r="E37" s="8">
        <f>SUM('Minor ComplaintCodes-NF'!E37,'Minor ComplaintCodes-BC-OT'!E37)</f>
        <v>1379</v>
      </c>
      <c r="F37" s="8">
        <f>SUM('Minor ComplaintCodes-NF'!F37,'Minor ComplaintCodes-BC-OT'!F37)</f>
        <v>1371</v>
      </c>
      <c r="G37" s="52">
        <f>IF(B8=0,IF(B37=0,0,100%),(B37)/B8)</f>
        <v>0.0074310290775139115</v>
      </c>
      <c r="H37" s="54">
        <f>IF(C8=0,IF(C37=0,0,100%),(C37)/C8)</f>
        <v>0.007838884585592563</v>
      </c>
      <c r="I37" s="141">
        <f>IF(D8=0,IF(D37=0,0,100%),(D37)/D8)</f>
        <v>0.007114674278038953</v>
      </c>
      <c r="J37" s="54">
        <f>IF(E8=0,IF(E37=0,0,100%),(E37)/E8)</f>
        <v>0.007199051959509901</v>
      </c>
      <c r="K37" s="53">
        <f>IF(F8=0,IF(F37=0,0,100%),(F37)/F8)</f>
        <v>0.006881217438440458</v>
      </c>
      <c r="L37" s="11"/>
    </row>
    <row r="38" spans="1:12" ht="12.75">
      <c r="A38" s="7" t="s">
        <v>12</v>
      </c>
      <c r="B38" s="8">
        <f>SUM('Minor ComplaintCodes-NF'!B38,'Minor ComplaintCodes-BC-OT'!B38)</f>
        <v>8880</v>
      </c>
      <c r="C38" s="8">
        <f>SUM('Minor ComplaintCodes-NF'!C38,'Minor ComplaintCodes-BC-OT'!C38)</f>
        <v>8552</v>
      </c>
      <c r="D38" s="8">
        <f>SUM('Minor ComplaintCodes-NF'!D38,'Minor ComplaintCodes-BC-OT'!D38)</f>
        <v>8732</v>
      </c>
      <c r="E38" s="8">
        <f>SUM('Minor ComplaintCodes-NF'!E38,'Minor ComplaintCodes-BC-OT'!E38)</f>
        <v>8807</v>
      </c>
      <c r="F38" s="8">
        <f>SUM('Minor ComplaintCodes-NF'!F38,'Minor ComplaintCodes-BC-OT'!F38)</f>
        <v>8938</v>
      </c>
      <c r="G38" s="52">
        <f>IF(B8=0,IF(B38=0,0,100%),(B38)/B8)</f>
        <v>0.04349870679520339</v>
      </c>
      <c r="H38" s="54">
        <f>IF(C8=0,IF(C38=0,0,100%),(C38)/C8)</f>
        <v>0.044162148205525435</v>
      </c>
      <c r="I38" s="141">
        <f>IF(D8=0,IF(D38=0,0,100%),(D38)/D8)</f>
        <v>0.04581514439220954</v>
      </c>
      <c r="J38" s="54">
        <f>IF(E8=0,IF(E38=0,0,100%),(E38)/E8)</f>
        <v>0.0459768314774501</v>
      </c>
      <c r="K38" s="53">
        <f>IF(F8=0,IF(F38=0,0,100%),(F38)/F8)</f>
        <v>0.044860920105602345</v>
      </c>
      <c r="L38" s="11"/>
    </row>
    <row r="39" spans="1:12" ht="25.5">
      <c r="A39" s="7" t="s">
        <v>13</v>
      </c>
      <c r="B39" s="8">
        <f>SUM('Minor ComplaintCodes-NF'!B39,'Minor ComplaintCodes-BC-OT'!B39)</f>
        <v>5888</v>
      </c>
      <c r="C39" s="8">
        <f>SUM('Minor ComplaintCodes-NF'!C39,'Minor ComplaintCodes-BC-OT'!C39)</f>
        <v>5603</v>
      </c>
      <c r="D39" s="8">
        <f>SUM('Minor ComplaintCodes-NF'!D39,'Minor ComplaintCodes-BC-OT'!D39)</f>
        <v>5294</v>
      </c>
      <c r="E39" s="8">
        <f>SUM('Minor ComplaintCodes-NF'!E39,'Minor ComplaintCodes-BC-OT'!E39)</f>
        <v>5092</v>
      </c>
      <c r="F39" s="8">
        <f>SUM('Minor ComplaintCodes-NF'!F39,'Minor ComplaintCodes-BC-OT'!F39)</f>
        <v>4903</v>
      </c>
      <c r="G39" s="52">
        <f>IF(B8=0,IF(B39=0,0,100%),(B39)/B8)</f>
        <v>0.02884238576690963</v>
      </c>
      <c r="H39" s="54">
        <f>IF(C8=0,IF(C39=0,0,100%),(C39)/C8)</f>
        <v>0.02893364317066873</v>
      </c>
      <c r="I39" s="141">
        <f>IF(D8=0,IF(D39=0,0,100%),(D39)/D8)</f>
        <v>0.027776611820013432</v>
      </c>
      <c r="J39" s="54">
        <f>IF(E8=0,IF(E39=0,0,100%),(E39)/E8)</f>
        <v>0.02658272123119972</v>
      </c>
      <c r="K39" s="53">
        <f>IF(F8=0,IF(F39=0,0,100%),(F39)/F8)</f>
        <v>0.024608759373211938</v>
      </c>
      <c r="L39" s="11"/>
    </row>
    <row r="40" spans="1:12" ht="12.75">
      <c r="A40" s="7" t="s">
        <v>14</v>
      </c>
      <c r="B40" s="8">
        <f>SUM('Minor ComplaintCodes-NF'!B40,'Minor ComplaintCodes-BC-OT'!B40)</f>
        <v>1155</v>
      </c>
      <c r="C40" s="8">
        <f>SUM('Minor ComplaintCodes-NF'!C40,'Minor ComplaintCodes-BC-OT'!C40)</f>
        <v>1119</v>
      </c>
      <c r="D40" s="8">
        <f>SUM('Minor ComplaintCodes-NF'!D40,'Minor ComplaintCodes-BC-OT'!D40)</f>
        <v>1062</v>
      </c>
      <c r="E40" s="8">
        <f>SUM('Minor ComplaintCodes-NF'!E40,'Minor ComplaintCodes-BC-OT'!E40)</f>
        <v>991</v>
      </c>
      <c r="F40" s="8">
        <f>SUM('Minor ComplaintCodes-NF'!F40,'Minor ComplaintCodes-BC-OT'!F40)</f>
        <v>922</v>
      </c>
      <c r="G40" s="52">
        <f>IF(B8=0,IF(B40=0,0,100%),(B40)/B8)</f>
        <v>0.005657770985186927</v>
      </c>
      <c r="H40" s="54">
        <f>IF(C8=0,IF(C40=0,0,100%),(C40)/C8)</f>
        <v>0.005778466305189776</v>
      </c>
      <c r="I40" s="141">
        <f>IF(D8=0,IF(D40=0,0,100%),(D40)/D8)</f>
        <v>0.005572112155809268</v>
      </c>
      <c r="J40" s="54">
        <f>IF(E8=0,IF(E40=0,0,100%),(E40)/E8)</f>
        <v>0.005173502894760197</v>
      </c>
      <c r="K40" s="53">
        <f>IF(F8=0,IF(F40=0,0,100%),(F40)/F8)</f>
        <v>0.004627631275158354</v>
      </c>
      <c r="L40" s="11"/>
    </row>
    <row r="41" spans="1:12" ht="12.75">
      <c r="A41" s="7" t="s">
        <v>15</v>
      </c>
      <c r="B41" s="8">
        <f>SUM('Minor ComplaintCodes-NF'!B41,'Minor ComplaintCodes-BC-OT'!B41)</f>
        <v>301</v>
      </c>
      <c r="C41" s="8">
        <f>SUM('Minor ComplaintCodes-NF'!C41,'Minor ComplaintCodes-BC-OT'!C41)</f>
        <v>288</v>
      </c>
      <c r="D41" s="8">
        <f>SUM('Minor ComplaintCodes-NF'!D41,'Minor ComplaintCodes-BC-OT'!D41)</f>
        <v>283</v>
      </c>
      <c r="E41" s="8">
        <f>SUM('Minor ComplaintCodes-NF'!E41,'Minor ComplaintCodes-BC-OT'!E41)</f>
        <v>286</v>
      </c>
      <c r="F41" s="8">
        <f>SUM('Minor ComplaintCodes-NF'!F41,'Minor ComplaintCodes-BC-OT'!F41)</f>
        <v>249</v>
      </c>
      <c r="G41" s="52">
        <f>IF(B8=0,IF(B41=0,0,100%),(B41)/B8)</f>
        <v>0.0014744494082608356</v>
      </c>
      <c r="H41" s="54">
        <f>IF(C8=0,IF(C41=0,0,100%),(C41)/C8)</f>
        <v>0.0014872192099147947</v>
      </c>
      <c r="I41" s="141">
        <f>IF(D8=0,IF(D41=0,0,100%),(D41)/D8)</f>
        <v>0.0014848472128945601</v>
      </c>
      <c r="J41" s="54">
        <f>IF(E8=0,IF(E41=0,0,100%),(E41)/E8)</f>
        <v>0.0014930593621608642</v>
      </c>
      <c r="K41" s="53">
        <f>IF(F8=0,IF(F41=0,0,100%),(F41)/F8)</f>
        <v>0.0012497615916642407</v>
      </c>
      <c r="L41" s="11"/>
    </row>
    <row r="42" spans="1:12" ht="25.5">
      <c r="A42" s="7" t="s">
        <v>67</v>
      </c>
      <c r="B42" s="8">
        <f>SUM('Minor ComplaintCodes-NF'!B42,'Minor ComplaintCodes-BC-OT'!B42)</f>
        <v>689</v>
      </c>
      <c r="C42" s="8">
        <f>SUM('Minor ComplaintCodes-NF'!C42,'Minor ComplaintCodes-BC-OT'!C42)</f>
        <v>667</v>
      </c>
      <c r="D42" s="8">
        <f>SUM('Minor ComplaintCodes-NF'!D42,'Minor ComplaintCodes-BC-OT'!D42)</f>
        <v>593</v>
      </c>
      <c r="E42" s="8">
        <f>SUM('Minor ComplaintCodes-NF'!E42,'Minor ComplaintCodes-BC-OT'!E42)</f>
        <v>596</v>
      </c>
      <c r="F42" s="8">
        <f>SUM('Minor ComplaintCodes-NF'!F42,'Minor ComplaintCodes-BC-OT'!F42)</f>
        <v>705</v>
      </c>
      <c r="G42" s="52">
        <f>IF(B8=0,IF(B42=0,0,100%),(B42)/B8)</f>
        <v>0.003375068579042245</v>
      </c>
      <c r="H42" s="54">
        <f>IF(C8=0,IF(C42=0,0,100%),(C42)/C8)</f>
        <v>0.0034443583785179446</v>
      </c>
      <c r="I42" s="141">
        <f>IF(D8=0,IF(D42=0,0,100%),(D42)/D8)</f>
        <v>0.0031113582941571525</v>
      </c>
      <c r="J42" s="54">
        <f>IF(E8=0,IF(E42=0,0,100%),(E42)/E8)</f>
        <v>0.003111410419048514</v>
      </c>
      <c r="K42" s="53">
        <f>IF(F8=0,IF(F42=0,0,100%),(F42)/F8)</f>
        <v>0.003538481614952971</v>
      </c>
      <c r="L42" s="11"/>
    </row>
    <row r="43" spans="1:12" ht="12.75">
      <c r="A43" s="7" t="s">
        <v>68</v>
      </c>
      <c r="B43" s="8">
        <f>SUM('Minor ComplaintCodes-NF'!B43,'Minor ComplaintCodes-BC-OT'!B43)</f>
        <v>2107</v>
      </c>
      <c r="C43" s="8">
        <f>SUM('Minor ComplaintCodes-NF'!C43,'Minor ComplaintCodes-BC-OT'!C43)</f>
        <v>2015</v>
      </c>
      <c r="D43" s="8">
        <f>SUM('Minor ComplaintCodes-NF'!D43,'Minor ComplaintCodes-BC-OT'!D43)</f>
        <v>1956</v>
      </c>
      <c r="E43" s="8">
        <f>SUM('Minor ComplaintCodes-NF'!E43,'Minor ComplaintCodes-BC-OT'!E43)</f>
        <v>1986</v>
      </c>
      <c r="F43" s="8">
        <f>SUM('Minor ComplaintCodes-NF'!F43,'Minor ComplaintCodes-BC-OT'!F43)</f>
        <v>2048</v>
      </c>
      <c r="G43" s="52">
        <f>IF(B8=0,IF(B43=0,0,100%),(B43)/B8)</f>
        <v>0.010321145857825849</v>
      </c>
      <c r="H43" s="54">
        <f>IF(C8=0,IF(C43=0,0,100%),(C43)/C8)</f>
        <v>0.01040537051381358</v>
      </c>
      <c r="I43" s="141">
        <f>IF(D8=0,IF(D43=0,0,100%),(D43)/D8)</f>
        <v>0.010262760241773002</v>
      </c>
      <c r="J43" s="54">
        <f>IF(E8=0,IF(E43=0,0,100%),(E43)/E8)</f>
        <v>0.010367887738641526</v>
      </c>
      <c r="K43" s="53">
        <f>IF(F8=0,IF(F43=0,0,100%),(F43)/F8)</f>
        <v>0.010279163613366928</v>
      </c>
      <c r="L43" s="11"/>
    </row>
    <row r="44" spans="1:12" ht="12.75">
      <c r="A44" s="7" t="s">
        <v>69</v>
      </c>
      <c r="B44" s="8">
        <f>SUM('Minor ComplaintCodes-NF'!B44,'Minor ComplaintCodes-BC-OT'!B44)</f>
        <v>753</v>
      </c>
      <c r="C44" s="8">
        <f>SUM('Minor ComplaintCodes-NF'!C44,'Minor ComplaintCodes-BC-OT'!C44)</f>
        <v>851</v>
      </c>
      <c r="D44" s="8">
        <f>SUM('Minor ComplaintCodes-NF'!D44,'Minor ComplaintCodes-BC-OT'!D44)</f>
        <v>880</v>
      </c>
      <c r="E44" s="8">
        <f>SUM('Minor ComplaintCodes-NF'!E44,'Minor ComplaintCodes-BC-OT'!E44)</f>
        <v>864</v>
      </c>
      <c r="F44" s="8">
        <f>SUM('Minor ComplaintCodes-NF'!F44,'Minor ComplaintCodes-BC-OT'!F44)</f>
        <v>875</v>
      </c>
      <c r="G44" s="52">
        <f>IF(B8=0,IF(B44=0,0,100%),(B44)/B8)</f>
        <v>0.0036885727721608277</v>
      </c>
      <c r="H44" s="54">
        <f>IF(C8=0,IF(C44=0,0,100%),(C44)/C8)</f>
        <v>0.004394526207074619</v>
      </c>
      <c r="I44" s="141">
        <f>IF(D8=0,IF(D44=0,0,100%),(D44)/D8)</f>
        <v>0.004617192746809939</v>
      </c>
      <c r="J44" s="54">
        <f>IF(E8=0,IF(E44=0,0,100%),(E44)/E8)</f>
        <v>0.004510501010164289</v>
      </c>
      <c r="K44" s="53">
        <f>IF(F8=0,IF(F44=0,0,100%),(F44)/F8)</f>
        <v>0.004391732500828156</v>
      </c>
      <c r="L44" s="11"/>
    </row>
    <row r="45" spans="1:12" ht="12.75">
      <c r="A45" s="7" t="s">
        <v>70</v>
      </c>
      <c r="B45" s="8">
        <f>SUM('Minor ComplaintCodes-NF'!B45,'Minor ComplaintCodes-BC-OT'!B45)</f>
        <v>1450</v>
      </c>
      <c r="C45" s="8">
        <f>SUM('Minor ComplaintCodes-NF'!C45,'Minor ComplaintCodes-BC-OT'!C45)</f>
        <v>1260</v>
      </c>
      <c r="D45" s="8">
        <f>SUM('Minor ComplaintCodes-NF'!D45,'Minor ComplaintCodes-BC-OT'!D45)</f>
        <v>1359</v>
      </c>
      <c r="E45" s="8">
        <f>SUM('Minor ComplaintCodes-NF'!E45,'Minor ComplaintCodes-BC-OT'!E45)</f>
        <v>1378</v>
      </c>
      <c r="F45" s="8">
        <f>SUM('Minor ComplaintCodes-NF'!F45,'Minor ComplaintCodes-BC-OT'!F45)</f>
        <v>1491</v>
      </c>
      <c r="G45" s="52">
        <f>IF(B8=0,IF(B45=0,0,100%),(B45)/B8)</f>
        <v>0.007102829375342895</v>
      </c>
      <c r="H45" s="54">
        <f>IF(C8=0,IF(C45=0,0,100%),(C45)/C8)</f>
        <v>0.006506584043377227</v>
      </c>
      <c r="I45" s="141">
        <f>IF(D8=0,IF(D45=0,0,100%),(D45)/D8)</f>
        <v>0.007130414707857622</v>
      </c>
      <c r="J45" s="54">
        <f>IF(E8=0,IF(E45=0,0,100%),(E45)/E8)</f>
        <v>0.007193831472229618</v>
      </c>
      <c r="K45" s="53">
        <f>IF(F8=0,IF(F45=0,0,100%),(F45)/F8)</f>
        <v>0.007483512181411176</v>
      </c>
      <c r="L45" s="11"/>
    </row>
    <row r="46" spans="1:12" ht="12.75">
      <c r="A46" s="7" t="s">
        <v>71</v>
      </c>
      <c r="B46" s="8">
        <f>SUM('Minor ComplaintCodes-NF'!B46,'Minor ComplaintCodes-BC-OT'!B46)</f>
        <v>841</v>
      </c>
      <c r="C46" s="8">
        <f>SUM('Minor ComplaintCodes-NF'!C46,'Minor ComplaintCodes-BC-OT'!C46)</f>
        <v>808</v>
      </c>
      <c r="D46" s="8">
        <f>SUM('Minor ComplaintCodes-NF'!D46,'Minor ComplaintCodes-BC-OT'!D46)</f>
        <v>840</v>
      </c>
      <c r="E46" s="8">
        <f>SUM('Minor ComplaintCodes-NF'!E46,'Minor ComplaintCodes-BC-OT'!E46)</f>
        <v>746</v>
      </c>
      <c r="F46" s="8">
        <f>SUM('Minor ComplaintCodes-NF'!F46,'Minor ComplaintCodes-BC-OT'!F46)</f>
        <v>689</v>
      </c>
      <c r="G46" s="52">
        <f>IF(B8=0,IF(B46=0,0,100%),(B46)/B8)</f>
        <v>0.004119641037698879</v>
      </c>
      <c r="H46" s="54">
        <f>IF(C8=0,IF(C46=0,0,100%),(C46)/C8)</f>
        <v>0.004172476116705397</v>
      </c>
      <c r="I46" s="141">
        <f>IF(D8=0,IF(D46=0,0,100%),(D46)/D8)</f>
        <v>0.0044073203492276695</v>
      </c>
      <c r="J46" s="54">
        <f>IF(E8=0,IF(E46=0,0,100%),(E46)/E8)</f>
        <v>0.003894483511090925</v>
      </c>
      <c r="K46" s="53">
        <f>IF(F8=0,IF(F46=0,0,100%),(F46)/F8)</f>
        <v>0.0034581756492235416</v>
      </c>
      <c r="L46" s="11"/>
    </row>
    <row r="47" spans="1:12" ht="25.5">
      <c r="A47" s="37" t="s">
        <v>105</v>
      </c>
      <c r="B47" s="8">
        <f>SUM('Minor ComplaintCodes-NF'!B47,'Minor ComplaintCodes-BC-OT'!B47)</f>
        <v>24164</v>
      </c>
      <c r="C47" s="8">
        <f>SUM('Minor ComplaintCodes-NF'!C47,'Minor ComplaintCodes-BC-OT'!C47)</f>
        <v>23180</v>
      </c>
      <c r="D47" s="8">
        <f>SUM('Minor ComplaintCodes-NF'!D47,'Minor ComplaintCodes-BC-OT'!D47)</f>
        <v>22929</v>
      </c>
      <c r="E47" s="8">
        <f>SUM('Minor ComplaintCodes-NF'!E47,'Minor ComplaintCodes-BC-OT'!E47)</f>
        <v>22614</v>
      </c>
      <c r="F47" s="8">
        <f>SUM('Minor ComplaintCodes-NF'!F47,'Minor ComplaintCodes-BC-OT'!F47)</f>
        <v>22756</v>
      </c>
      <c r="G47" s="52">
        <f>IF(B8=0,IF(B47=0,0,100%),(B47)/B8)</f>
        <v>0.11836742691433498</v>
      </c>
      <c r="H47" s="54">
        <f>IF(C8=0,IF(C47=0,0,100%),(C47)/C8)</f>
        <v>0.11970049057578105</v>
      </c>
      <c r="I47" s="141">
        <f>IF(D8=0,IF(D47=0,0,100%),(D47)/D8)</f>
        <v>0.12030410510409671</v>
      </c>
      <c r="J47" s="54">
        <f>IF(E8=0,IF(E47=0,0,100%),(E47)/E8)</f>
        <v>0.11805609935631392</v>
      </c>
      <c r="K47" s="53">
        <f>IF(F8=0,IF(F47=0,0,100%),(F47)/F8)</f>
        <v>0.11421515975868057</v>
      </c>
      <c r="L47" s="11"/>
    </row>
    <row r="48" spans="1:12" ht="25.5">
      <c r="A48" s="39" t="s">
        <v>16</v>
      </c>
      <c r="B48" s="8"/>
      <c r="C48" s="8"/>
      <c r="D48" s="8"/>
      <c r="E48" s="8"/>
      <c r="F48" s="8"/>
      <c r="G48" s="136"/>
      <c r="H48" s="12"/>
      <c r="I48" s="143"/>
      <c r="J48" s="12"/>
      <c r="K48" s="138"/>
      <c r="L48" s="11"/>
    </row>
    <row r="49" spans="1:12" ht="25.5">
      <c r="A49" s="7" t="s">
        <v>166</v>
      </c>
      <c r="B49" s="8">
        <f>SUM('Minor ComplaintCodes-NF'!B49,'Minor ComplaintCodes-BC-OT'!B49)</f>
        <v>2983</v>
      </c>
      <c r="C49" s="8">
        <f>SUM('Minor ComplaintCodes-NF'!C49,'Minor ComplaintCodes-BC-OT'!C49)</f>
        <v>2664</v>
      </c>
      <c r="D49" s="8">
        <f>SUM('Minor ComplaintCodes-NF'!D49,'Minor ComplaintCodes-BC-OT'!D49)</f>
        <v>2598</v>
      </c>
      <c r="E49" s="8">
        <f>SUM('Minor ComplaintCodes-NF'!E49,'Minor ComplaintCodes-BC-OT'!E49)</f>
        <v>2647</v>
      </c>
      <c r="F49" s="8">
        <f>SUM('Minor ComplaintCodes-NF'!F49,'Minor ComplaintCodes-BC-OT'!F49)</f>
        <v>2652</v>
      </c>
      <c r="G49" s="52">
        <f>IF(B8=0,IF(B49=0,0,100%),(B49)/B8)</f>
        <v>0.014612234501136454</v>
      </c>
      <c r="H49" s="54">
        <f>IF(C8=0,IF(C49=0,0,100%),(C49)/C8)</f>
        <v>0.01375677769171185</v>
      </c>
      <c r="I49" s="141">
        <f>IF(D8=0,IF(D49=0,0,100%),(D49)/D8)</f>
        <v>0.013631212222968436</v>
      </c>
      <c r="J49" s="54">
        <f>IF(E8=0,IF(E49=0,0,100%),(E49)/E8)</f>
        <v>0.013818629830908417</v>
      </c>
      <c r="K49" s="53">
        <f>IF(F8=0,IF(F49=0,0,100%),(F49)/F8)</f>
        <v>0.013310713819652877</v>
      </c>
      <c r="L49" s="11"/>
    </row>
    <row r="50" spans="1:12" ht="25.5">
      <c r="A50" s="7" t="s">
        <v>17</v>
      </c>
      <c r="B50" s="8">
        <f>SUM('Minor ComplaintCodes-NF'!B50,'Minor ComplaintCodes-BC-OT'!B50)</f>
        <v>2440</v>
      </c>
      <c r="C50" s="8">
        <f>SUM('Minor ComplaintCodes-NF'!C50,'Minor ComplaintCodes-BC-OT'!C50)</f>
        <v>2269</v>
      </c>
      <c r="D50" s="8">
        <f>SUM('Minor ComplaintCodes-NF'!D50,'Minor ComplaintCodes-BC-OT'!D50)</f>
        <v>2170</v>
      </c>
      <c r="E50" s="8">
        <f>SUM('Minor ComplaintCodes-NF'!E50,'Minor ComplaintCodes-BC-OT'!E50)</f>
        <v>2335</v>
      </c>
      <c r="F50" s="8">
        <f>SUM('Minor ComplaintCodes-NF'!F50,'Minor ComplaintCodes-BC-OT'!F50)</f>
        <v>2539</v>
      </c>
      <c r="G50" s="52">
        <f>IF(B8=0,IF(B50=0,0,100%),(B50)/B8)</f>
        <v>0.011952347362645976</v>
      </c>
      <c r="H50" s="54">
        <f>IF(C8=0,IF(C50=0,0,100%),(C50)/C8)</f>
        <v>0.011717015233668991</v>
      </c>
      <c r="I50" s="141">
        <f>IF(D8=0,IF(D50=0,0,100%),(D50)/D8)</f>
        <v>0.011385577568838146</v>
      </c>
      <c r="J50" s="54">
        <f>IF(E8=0,IF(E50=0,0,100%),(E50)/E8)</f>
        <v>0.012189837799460201</v>
      </c>
      <c r="K50" s="53">
        <f>IF(F8=0,IF(F50=0,0,100%),(F50)/F8)</f>
        <v>0.012743552936688784</v>
      </c>
      <c r="L50" s="11"/>
    </row>
    <row r="51" spans="1:12" ht="25.5">
      <c r="A51" s="7" t="s">
        <v>18</v>
      </c>
      <c r="B51" s="8">
        <f>SUM('Minor ComplaintCodes-NF'!B51,'Minor ComplaintCodes-BC-OT'!B51)</f>
        <v>5214</v>
      </c>
      <c r="C51" s="8">
        <f>SUM('Minor ComplaintCodes-NF'!C51,'Minor ComplaintCodes-BC-OT'!C51)</f>
        <v>5112</v>
      </c>
      <c r="D51" s="8">
        <f>SUM('Minor ComplaintCodes-NF'!D51,'Minor ComplaintCodes-BC-OT'!D51)</f>
        <v>4851</v>
      </c>
      <c r="E51" s="8">
        <f>SUM('Minor ComplaintCodes-NF'!E51,'Minor ComplaintCodes-BC-OT'!E51)</f>
        <v>5063</v>
      </c>
      <c r="F51" s="8">
        <f>SUM('Minor ComplaintCodes-NF'!F51,'Minor ComplaintCodes-BC-OT'!F51)</f>
        <v>5068</v>
      </c>
      <c r="G51" s="52">
        <f>IF(B8=0,IF(B51=0,0,100%),(B51)/B8)</f>
        <v>0.025540794733129556</v>
      </c>
      <c r="H51" s="54">
        <f>IF(C8=0,IF(C51=0,0,100%),(C51)/C8)</f>
        <v>0.026398140975987607</v>
      </c>
      <c r="I51" s="141">
        <f>IF(D8=0,IF(D51=0,0,100%),(D51)/D8)</f>
        <v>0.02545227501678979</v>
      </c>
      <c r="J51" s="54">
        <f>IF(E8=0,IF(E51=0,0,100%),(E51)/E8)</f>
        <v>0.02643132710007152</v>
      </c>
      <c r="K51" s="53">
        <f>IF(F8=0,IF(F51=0,0,100%),(F51)/F8)</f>
        <v>0.025436914644796676</v>
      </c>
      <c r="L51" s="11"/>
    </row>
    <row r="52" spans="1:12" ht="12.75">
      <c r="A52" s="37" t="s">
        <v>172</v>
      </c>
      <c r="B52" s="8">
        <f>SUM('Minor ComplaintCodes-NF'!B52,'Minor ComplaintCodes-BC-OT'!B52)</f>
        <v>10637</v>
      </c>
      <c r="C52" s="8">
        <f>SUM('Minor ComplaintCodes-NF'!C52,'Minor ComplaintCodes-BC-OT'!C52)</f>
        <v>10045</v>
      </c>
      <c r="D52" s="8">
        <f>SUM('Minor ComplaintCodes-NF'!D52,'Minor ComplaintCodes-BC-OT'!D52)</f>
        <v>9619</v>
      </c>
      <c r="E52" s="8">
        <f>SUM('Minor ComplaintCodes-NF'!E52,'Minor ComplaintCodes-BC-OT'!E52)</f>
        <v>10045</v>
      </c>
      <c r="F52" s="8">
        <f>SUM('Minor ComplaintCodes-NF'!F52,'Minor ComplaintCodes-BC-OT'!F52)</f>
        <v>10259</v>
      </c>
      <c r="G52" s="52">
        <f>IF(B8=0,IF(B52=0,0,100%),(B52)/B8)</f>
        <v>0.05210537659691199</v>
      </c>
      <c r="H52" s="54">
        <f>IF(C8=0,IF(C52=0,0,100%),(C52)/C8)</f>
        <v>0.05187193390136845</v>
      </c>
      <c r="I52" s="141">
        <f>IF(D8=0,IF(D52=0,0,100%),(D52)/D8)</f>
        <v>0.05046906480859637</v>
      </c>
      <c r="J52" s="54">
        <f>IF(E8=0,IF(E52=0,0,100%),(E52)/E8)</f>
        <v>0.05243979473044014</v>
      </c>
      <c r="K52" s="53">
        <f>IF(F8=0,IF(F52=0,0,100%),(F52)/F8)</f>
        <v>0.051491181401138335</v>
      </c>
      <c r="L52" s="11"/>
    </row>
    <row r="53" spans="1:12" ht="12.75">
      <c r="A53" s="38" t="s">
        <v>19</v>
      </c>
      <c r="B53" s="8"/>
      <c r="C53" s="8"/>
      <c r="D53" s="8"/>
      <c r="E53" s="8"/>
      <c r="F53" s="8"/>
      <c r="G53" s="52"/>
      <c r="H53" s="54"/>
      <c r="I53" s="141"/>
      <c r="J53" s="54"/>
      <c r="K53" s="53"/>
      <c r="L53" s="11"/>
    </row>
    <row r="54" spans="1:12" ht="25.5">
      <c r="A54" s="7" t="s">
        <v>72</v>
      </c>
      <c r="B54" s="8">
        <f>SUM('Minor ComplaintCodes-NF'!B54,'Minor ComplaintCodes-BC-OT'!B54)</f>
        <v>6801</v>
      </c>
      <c r="C54" s="8">
        <f>SUM('Minor ComplaintCodes-NF'!C54,'Minor ComplaintCodes-BC-OT'!C54)</f>
        <v>6148</v>
      </c>
      <c r="D54" s="8">
        <f>SUM('Minor ComplaintCodes-NF'!D54,'Minor ComplaintCodes-BC-OT'!D54)</f>
        <v>5590</v>
      </c>
      <c r="E54" s="8">
        <f>SUM('Minor ComplaintCodes-NF'!E54,'Minor ComplaintCodes-BC-OT'!E54)</f>
        <v>5536</v>
      </c>
      <c r="F54" s="8">
        <f>SUM('Minor ComplaintCodes-NF'!F54,'Minor ComplaintCodes-BC-OT'!F54)</f>
        <v>5249</v>
      </c>
      <c r="G54" s="52">
        <f>IF(B8=0,IF(B54=0,0,100%),(B54)/B8)</f>
        <v>0.03331471902186692</v>
      </c>
      <c r="H54" s="54">
        <f>IF(C8=0,IF(C54=0,0,100%),(C54)/C8)</f>
        <v>0.03174799896720888</v>
      </c>
      <c r="I54" s="141">
        <f>IF(D8=0,IF(D54=0,0,100%),(D54)/D8)</f>
        <v>0.02932966756212223</v>
      </c>
      <c r="J54" s="54">
        <f>IF(E8=0,IF(E54=0,0,100%),(E54)/E8)</f>
        <v>0.028900617583645257</v>
      </c>
      <c r="K54" s="53">
        <f>IF(F8=0,IF(F54=0,0,100%),(F54)/F8)</f>
        <v>0.026345375882110843</v>
      </c>
      <c r="L54" s="11"/>
    </row>
    <row r="55" spans="1:12" ht="25.5">
      <c r="A55" s="7" t="s">
        <v>20</v>
      </c>
      <c r="B55" s="8">
        <f>SUM('Minor ComplaintCodes-NF'!B55,'Minor ComplaintCodes-BC-OT'!B55)</f>
        <v>8470</v>
      </c>
      <c r="C55" s="8">
        <f>SUM('Minor ComplaintCodes-NF'!C55,'Minor ComplaintCodes-BC-OT'!C55)</f>
        <v>8028</v>
      </c>
      <c r="D55" s="8">
        <f>SUM('Minor ComplaintCodes-NF'!D55,'Minor ComplaintCodes-BC-OT'!D55)</f>
        <v>8187</v>
      </c>
      <c r="E55" s="8">
        <f>SUM('Minor ComplaintCodes-NF'!E55,'Minor ComplaintCodes-BC-OT'!E55)</f>
        <v>8775</v>
      </c>
      <c r="F55" s="8">
        <f>SUM('Minor ComplaintCodes-NF'!F55,'Minor ComplaintCodes-BC-OT'!F55)</f>
        <v>9062</v>
      </c>
      <c r="G55" s="52">
        <f>IF(B8=0,IF(B55=0,0,100%),(B55)/B8)</f>
        <v>0.04149032055803746</v>
      </c>
      <c r="H55" s="54">
        <f>IF(C8=0,IF(C55=0,0,100%),(C55)/C8)</f>
        <v>0.041456235476374906</v>
      </c>
      <c r="I55" s="141">
        <f>IF(D8=0,IF(D55=0,0,100%),(D55)/D8)</f>
        <v>0.042955632975151106</v>
      </c>
      <c r="J55" s="54">
        <f>IF(E8=0,IF(E55=0,0,100%),(E55)/E8)</f>
        <v>0.045809775884481055</v>
      </c>
      <c r="K55" s="53">
        <f>IF(F8=0,IF(F55=0,0,100%),(F55)/F8)</f>
        <v>0.04548329134000542</v>
      </c>
      <c r="L55" s="11"/>
    </row>
    <row r="56" spans="1:12" ht="38.25">
      <c r="A56" s="7" t="s">
        <v>170</v>
      </c>
      <c r="B56" s="8">
        <f>SUM('Minor ComplaintCodes-NF'!B56,'Minor ComplaintCodes-BC-OT'!B56)</f>
        <v>6071</v>
      </c>
      <c r="C56" s="8">
        <f>SUM('Minor ComplaintCodes-NF'!C56,'Minor ComplaintCodes-BC-OT'!C56)</f>
        <v>5671</v>
      </c>
      <c r="D56" s="8">
        <f>SUM('Minor ComplaintCodes-NF'!D56,'Minor ComplaintCodes-BC-OT'!D56)</f>
        <v>5562</v>
      </c>
      <c r="E56" s="8">
        <f>SUM('Minor ComplaintCodes-NF'!E56,'Minor ComplaintCodes-BC-OT'!E56)</f>
        <v>5482</v>
      </c>
      <c r="F56" s="8">
        <f>SUM('Minor ComplaintCodes-NF'!F56,'Minor ComplaintCodes-BC-OT'!F56)</f>
        <v>5770</v>
      </c>
      <c r="G56" s="52">
        <f>IF(B8=0,IF(B56=0,0,100%),(B56)/B8)</f>
        <v>0.02973881181910808</v>
      </c>
      <c r="H56" s="54">
        <f>IF(C8=0,IF(C56=0,0,100%),(C56)/C8)</f>
        <v>0.029284792150787504</v>
      </c>
      <c r="I56" s="141">
        <f>IF(D8=0,IF(D56=0,0,100%),(D56)/D8)</f>
        <v>0.02918275688381464</v>
      </c>
      <c r="J56" s="54">
        <f>IF(E8=0,IF(E56=0,0,100%),(E56)/E8)</f>
        <v>0.02861871127050999</v>
      </c>
      <c r="K56" s="53">
        <f>IF(F8=0,IF(F56=0,0,100%),(F56)/F8)</f>
        <v>0.02896033889117538</v>
      </c>
      <c r="L56" s="11"/>
    </row>
    <row r="57" spans="1:12" ht="12.75">
      <c r="A57" s="7" t="s">
        <v>73</v>
      </c>
      <c r="B57" s="8">
        <f>SUM('Minor ComplaintCodes-NF'!B57,'Minor ComplaintCodes-BC-OT'!B57)</f>
        <v>105</v>
      </c>
      <c r="C57" s="8">
        <f>SUM('Minor ComplaintCodes-NF'!C57,'Minor ComplaintCodes-BC-OT'!C57)</f>
        <v>100</v>
      </c>
      <c r="D57" s="8">
        <f>SUM('Minor ComplaintCodes-NF'!D57,'Minor ComplaintCodes-BC-OT'!D57)</f>
        <v>100</v>
      </c>
      <c r="E57" s="8">
        <f>SUM('Minor ComplaintCodes-NF'!E57,'Minor ComplaintCodes-BC-OT'!E57)</f>
        <v>76</v>
      </c>
      <c r="F57" s="8">
        <f>SUM('Minor ComplaintCodes-NF'!F57,'Minor ComplaintCodes-BC-OT'!F57)</f>
        <v>79</v>
      </c>
      <c r="G57" s="52">
        <f>IF(B8=0,IF(B57=0,0,100%),(B57)/B8)</f>
        <v>0.0005143428168351751</v>
      </c>
      <c r="H57" s="54">
        <f>IF(C8=0,IF(C57=0,0,100%),(C57)/C8)</f>
        <v>0.0005163955589981926</v>
      </c>
      <c r="I57" s="141">
        <f>IF(D8=0,IF(D57=0,0,100%),(D57)/D8)</f>
        <v>0.000524680993955675</v>
      </c>
      <c r="J57" s="54">
        <f>IF(E8=0,IF(E57=0,0,100%),(E57)/E8)</f>
        <v>0.0003967570333014884</v>
      </c>
      <c r="K57" s="53">
        <f>IF(F8=0,IF(F57=0,0,100%),(F57)/F8)</f>
        <v>0.0003965107057890563</v>
      </c>
      <c r="L57" s="11"/>
    </row>
    <row r="58" spans="1:12" ht="12.75">
      <c r="A58" s="7" t="s">
        <v>21</v>
      </c>
      <c r="B58" s="8">
        <f>SUM('Minor ComplaintCodes-NF'!B58,'Minor ComplaintCodes-BC-OT'!B58)</f>
        <v>8341</v>
      </c>
      <c r="C58" s="8">
        <f>SUM('Minor ComplaintCodes-NF'!C58,'Minor ComplaintCodes-BC-OT'!C58)</f>
        <v>7876</v>
      </c>
      <c r="D58" s="8">
        <f>SUM('Minor ComplaintCodes-NF'!D58,'Minor ComplaintCodes-BC-OT'!D58)</f>
        <v>7635</v>
      </c>
      <c r="E58" s="8">
        <f>SUM('Minor ComplaintCodes-NF'!E58,'Minor ComplaintCodes-BC-OT'!E58)</f>
        <v>7698</v>
      </c>
      <c r="F58" s="8">
        <f>SUM('Minor ComplaintCodes-NF'!F58,'Minor ComplaintCodes-BC-OT'!F58)</f>
        <v>8312</v>
      </c>
      <c r="G58" s="52">
        <f>IF(B8=0,IF(B58=0,0,100%),(B58)/B8)</f>
        <v>0.04085841366878282</v>
      </c>
      <c r="H58" s="54">
        <f>IF(C8=0,IF(C58=0,0,100%),(C58)/C8)</f>
        <v>0.040671314226697654</v>
      </c>
      <c r="I58" s="141">
        <f>IF(D8=0,IF(D58=0,0,100%),(D58)/D8)</f>
        <v>0.04005939388851578</v>
      </c>
      <c r="J58" s="54">
        <f>IF(E8=0,IF(E58=0,0,100%),(E58)/E8)</f>
        <v>0.04018731108361655</v>
      </c>
      <c r="K58" s="53">
        <f>IF(F8=0,IF(F58=0,0,100%),(F58)/F8)</f>
        <v>0.04171894919643843</v>
      </c>
      <c r="L58" s="11"/>
    </row>
    <row r="59" spans="1:12" ht="25.5">
      <c r="A59" s="7" t="s">
        <v>22</v>
      </c>
      <c r="B59" s="8">
        <f>SUM('Minor ComplaintCodes-NF'!B59,'Minor ComplaintCodes-BC-OT'!B59)</f>
        <v>5266</v>
      </c>
      <c r="C59" s="8">
        <f>SUM('Minor ComplaintCodes-NF'!C59,'Minor ComplaintCodes-BC-OT'!C59)</f>
        <v>4710</v>
      </c>
      <c r="D59" s="8">
        <f>SUM('Minor ComplaintCodes-NF'!D59,'Minor ComplaintCodes-BC-OT'!D59)</f>
        <v>4770</v>
      </c>
      <c r="E59" s="8">
        <f>SUM('Minor ComplaintCodes-NF'!E59,'Minor ComplaintCodes-BC-OT'!E59)</f>
        <v>4945</v>
      </c>
      <c r="F59" s="8">
        <f>SUM('Minor ComplaintCodes-NF'!F59,'Minor ComplaintCodes-BC-OT'!F59)</f>
        <v>5197</v>
      </c>
      <c r="G59" s="52">
        <f>IF(B8=0,IF(B59=0,0,100%),(B59)/B8)</f>
        <v>0.025795516890038405</v>
      </c>
      <c r="H59" s="54">
        <f>IF(C8=0,IF(C59=0,0,100%),(C59)/C8)</f>
        <v>0.02432223082881487</v>
      </c>
      <c r="I59" s="141">
        <f>IF(D8=0,IF(D59=0,0,100%),(D59)/D8)</f>
        <v>0.025027283411685697</v>
      </c>
      <c r="J59" s="54">
        <f>IF(E8=0,IF(E59=0,0,100%),(E59)/E8)</f>
        <v>0.025815309600998156</v>
      </c>
      <c r="K59" s="53">
        <f>IF(F8=0,IF(F59=0,0,100%),(F59)/F8)</f>
        <v>0.026084381493490197</v>
      </c>
      <c r="L59" s="11"/>
    </row>
    <row r="60" spans="1:12" ht="12.75">
      <c r="A60" s="7" t="s">
        <v>74</v>
      </c>
      <c r="B60" s="8">
        <f>SUM('Minor ComplaintCodes-NF'!B60,'Minor ComplaintCodes-BC-OT'!B60)</f>
        <v>1796</v>
      </c>
      <c r="C60" s="8">
        <f>SUM('Minor ComplaintCodes-NF'!C60,'Minor ComplaintCodes-BC-OT'!C60)</f>
        <v>1762</v>
      </c>
      <c r="D60" s="8">
        <f>SUM('Minor ComplaintCodes-NF'!D60,'Minor ComplaintCodes-BC-OT'!D60)</f>
        <v>1748</v>
      </c>
      <c r="E60" s="8">
        <f>SUM('Minor ComplaintCodes-NF'!E60,'Minor ComplaintCodes-BC-OT'!E60)</f>
        <v>1943</v>
      </c>
      <c r="F60" s="8">
        <f>SUM('Minor ComplaintCodes-NF'!F60,'Minor ComplaintCodes-BC-OT'!F60)</f>
        <v>2074</v>
      </c>
      <c r="G60" s="52">
        <f>IF(B8=0,IF(B60=0,0,100%),(B60)/B8)</f>
        <v>0.008797711419390234</v>
      </c>
      <c r="H60" s="54">
        <f>IF(C8=0,IF(C60=0,0,100%),(C60)/C8)</f>
        <v>0.009098889749548153</v>
      </c>
      <c r="I60" s="141">
        <f>IF(D8=0,IF(D60=0,0,100%),(D60)/D8)</f>
        <v>0.009171423774345199</v>
      </c>
      <c r="J60" s="54">
        <f>IF(E8=0,IF(E60=0,0,100%),(E60)/E8)</f>
        <v>0.010143406785589367</v>
      </c>
      <c r="K60" s="53">
        <f>IF(F8=0,IF(F60=0,0,100%),(F60)/F8)</f>
        <v>0.010409660807677251</v>
      </c>
      <c r="L60" s="11"/>
    </row>
    <row r="61" spans="1:12" ht="12.75">
      <c r="A61" s="7" t="s">
        <v>75</v>
      </c>
      <c r="B61" s="8">
        <f>SUM('Minor ComplaintCodes-NF'!B61,'Minor ComplaintCodes-BC-OT'!B61)</f>
        <v>1774</v>
      </c>
      <c r="C61" s="8">
        <f>SUM('Minor ComplaintCodes-NF'!C61,'Minor ComplaintCodes-BC-OT'!C61)</f>
        <v>1699</v>
      </c>
      <c r="D61" s="8">
        <f>SUM('Minor ComplaintCodes-NF'!D61,'Minor ComplaintCodes-BC-OT'!D61)</f>
        <v>1608</v>
      </c>
      <c r="E61" s="8">
        <f>SUM('Minor ComplaintCodes-NF'!E61,'Minor ComplaintCodes-BC-OT'!E61)</f>
        <v>1583</v>
      </c>
      <c r="F61" s="8">
        <f>SUM('Minor ComplaintCodes-NF'!F61,'Minor ComplaintCodes-BC-OT'!F61)</f>
        <v>1561</v>
      </c>
      <c r="G61" s="52">
        <f>IF(B8=0,IF(B61=0,0,100%),(B61)/B8)</f>
        <v>0.008689944353005722</v>
      </c>
      <c r="H61" s="54">
        <f>IF(C8=0,IF(C61=0,0,100%),(C61)/C8)</f>
        <v>0.008773560547379293</v>
      </c>
      <c r="I61" s="141">
        <f>IF(D8=0,IF(D61=0,0,100%),(D61)/D8)</f>
        <v>0.008436870382807254</v>
      </c>
      <c r="J61" s="54">
        <f>IF(E8=0,IF(E61=0,0,100%),(E61)/E8)</f>
        <v>0.00826403136468758</v>
      </c>
      <c r="K61" s="53">
        <f>IF(F8=0,IF(F61=0,0,100%),(F61)/F8)</f>
        <v>0.007834850781477429</v>
      </c>
      <c r="L61" s="11"/>
    </row>
    <row r="62" spans="1:11" ht="38.25">
      <c r="A62" s="7" t="s">
        <v>23</v>
      </c>
      <c r="B62" s="8">
        <f>SUM('Minor ComplaintCodes-NF'!B62,'Minor ComplaintCodes-BC-OT'!B62)</f>
        <v>5058</v>
      </c>
      <c r="C62" s="8">
        <f>SUM('Minor ComplaintCodes-NF'!C62,'Minor ComplaintCodes-BC-OT'!C62)</f>
        <v>4885</v>
      </c>
      <c r="D62" s="8">
        <f>SUM('Minor ComplaintCodes-NF'!D62,'Minor ComplaintCodes-BC-OT'!D62)</f>
        <v>4917</v>
      </c>
      <c r="E62" s="8">
        <f>SUM('Minor ComplaintCodes-NF'!E62,'Minor ComplaintCodes-BC-OT'!E62)</f>
        <v>4400</v>
      </c>
      <c r="F62" s="8">
        <f>SUM('Minor ComplaintCodes-NF'!F62,'Minor ComplaintCodes-BC-OT'!F62)</f>
        <v>4555</v>
      </c>
      <c r="G62" s="52">
        <f>IF(B8=0,IF(B62=0,0,100%),(B62)/B8)</f>
        <v>0.02477662826240301</v>
      </c>
      <c r="H62" s="54">
        <f>IF(C8=0,IF(C62=0,0,100%),(C62)/C8)</f>
        <v>0.02522592305706171</v>
      </c>
      <c r="I62" s="141">
        <f>IF(D8=0,IF(D62=0,0,100%),(D62)/D8)</f>
        <v>0.025798564472800538</v>
      </c>
      <c r="J62" s="54">
        <f>IF(E8=0,IF(E62=0,0,100%),(E62)/E8)</f>
        <v>0.02297014403324406</v>
      </c>
      <c r="K62" s="53">
        <f>IF(F8=0,IF(F62=0,0,100%),(F62)/F8)</f>
        <v>0.022862104618596855</v>
      </c>
    </row>
    <row r="63" spans="1:11" ht="15">
      <c r="A63" s="7" t="s">
        <v>24</v>
      </c>
      <c r="B63" s="8">
        <f>SUM('Minor ComplaintCodes-NF'!B63,'Minor ComplaintCodes-BC-OT'!B63)</f>
        <v>2862</v>
      </c>
      <c r="C63" s="8">
        <f>SUM('Minor ComplaintCodes-NF'!C63,'Minor ComplaintCodes-BC-OT'!C63)</f>
        <v>2673</v>
      </c>
      <c r="D63" s="8">
        <f>SUM('Minor ComplaintCodes-NF'!D63,'Minor ComplaintCodes-BC-OT'!D63)</f>
        <v>2732</v>
      </c>
      <c r="E63" s="8">
        <f>SUM('Minor ComplaintCodes-NF'!E63,'Minor ComplaintCodes-BC-OT'!E63)</f>
        <v>2746</v>
      </c>
      <c r="F63" s="8">
        <f>SUM('Minor ComplaintCodes-NF'!F63,'Minor ComplaintCodes-BC-OT'!F63)</f>
        <v>2993</v>
      </c>
      <c r="G63" s="52">
        <f>IF(B8=0,IF(B63=0,0,100%),(B63)/B8)</f>
        <v>0.014019515636021631</v>
      </c>
      <c r="H63" s="54">
        <f>IF(C8=0,IF(C63=0,0,100%),(C63)/C8)</f>
        <v>0.013803253292021688</v>
      </c>
      <c r="I63" s="141">
        <f>IF(D8=0,IF(D63=0,0,100%),(D63)/D8)</f>
        <v>0.01433428475486904</v>
      </c>
      <c r="J63" s="54">
        <f>IF(E8=0,IF(E63=0,0,100%),(E63)/E8)</f>
        <v>0.014335458071656409</v>
      </c>
      <c r="K63" s="53">
        <f>IF(F8=0,IF(F63=0,0,100%),(F63)/F8)</f>
        <v>0.015022234714261336</v>
      </c>
    </row>
    <row r="64" spans="1:11" ht="12.75" customHeight="1">
      <c r="A64" s="7" t="s">
        <v>169</v>
      </c>
      <c r="B64" s="8">
        <f>SUM('Minor ComplaintCodes-NF'!B64,'Minor ComplaintCodes-BC-OT'!B64)</f>
        <v>645</v>
      </c>
      <c r="C64" s="8">
        <f>SUM('Minor ComplaintCodes-NF'!C64,'Minor ComplaintCodes-BC-OT'!C64)</f>
        <v>603</v>
      </c>
      <c r="D64" s="8">
        <f>SUM('Minor ComplaintCodes-NF'!D64,'Minor ComplaintCodes-BC-OT'!D64)</f>
        <v>607</v>
      </c>
      <c r="E64" s="8">
        <f>SUM('Minor ComplaintCodes-NF'!E64,'Minor ComplaintCodes-BC-OT'!E64)</f>
        <v>593</v>
      </c>
      <c r="F64" s="8">
        <f>SUM('Minor ComplaintCodes-NF'!F64,'Minor ComplaintCodes-BC-OT'!F64)</f>
        <v>580</v>
      </c>
      <c r="G64" s="52">
        <f>IF(B8=0,IF(B64=0,0,100%),(B64)/B8)</f>
        <v>0.0031595344462732188</v>
      </c>
      <c r="H64" s="54">
        <f>IF(C8=0,IF(C64=0,0,100%),(C64)/C8)</f>
        <v>0.0031138652207591015</v>
      </c>
      <c r="I64" s="141">
        <f>IF(D8=0,IF(D64=0,0,100%),(D64)/D8)</f>
        <v>0.003184813633310947</v>
      </c>
      <c r="J64" s="54">
        <f>IF(E8=0,IF(E64=0,0,100%),(E64)/E8)</f>
        <v>0.0030957489572076657</v>
      </c>
      <c r="K64" s="53">
        <f>IF(F8=0,IF(F64=0,0,100%),(F64)/F8)</f>
        <v>0.0029110912576918056</v>
      </c>
    </row>
    <row r="65" spans="1:11" ht="25.5">
      <c r="A65" s="7" t="s">
        <v>25</v>
      </c>
      <c r="B65" s="8">
        <f>SUM('Minor ComplaintCodes-NF'!B65,'Minor ComplaintCodes-BC-OT'!B65)</f>
        <v>1184</v>
      </c>
      <c r="C65" s="8">
        <f>SUM('Minor ComplaintCodes-NF'!C65,'Minor ComplaintCodes-BC-OT'!C65)</f>
        <v>1070</v>
      </c>
      <c r="D65" s="8">
        <f>SUM('Minor ComplaintCodes-NF'!D65,'Minor ComplaintCodes-BC-OT'!D65)</f>
        <v>1063</v>
      </c>
      <c r="E65" s="8">
        <f>SUM('Minor ComplaintCodes-NF'!E65,'Minor ComplaintCodes-BC-OT'!E65)</f>
        <v>992</v>
      </c>
      <c r="F65" s="8">
        <f>SUM('Minor ComplaintCodes-NF'!F65,'Minor ComplaintCodes-BC-OT'!F65)</f>
        <v>973</v>
      </c>
      <c r="G65" s="52">
        <f>IF(B8=0,IF(B65=0,0,100%),(B65)/B8)</f>
        <v>0.005799827572693785</v>
      </c>
      <c r="H65" s="54">
        <f>IF(C8=0,IF(C65=0,0,100%),(C65)/C8)</f>
        <v>0.005525432481280661</v>
      </c>
      <c r="I65" s="141">
        <f>IF(D8=0,IF(D65=0,0,100%),(D65)/D8)</f>
        <v>0.005577358965748825</v>
      </c>
      <c r="J65" s="54">
        <f>IF(E8=0,IF(E65=0,0,100%),(E65)/E8)</f>
        <v>0.00517872338204048</v>
      </c>
      <c r="K65" s="53">
        <f>IF(F8=0,IF(F65=0,0,100%),(F65)/F8)</f>
        <v>0.004883606540920908</v>
      </c>
    </row>
    <row r="66" spans="1:11" ht="12.75" customHeight="1">
      <c r="A66" s="37" t="s">
        <v>106</v>
      </c>
      <c r="B66" s="8">
        <f>SUM('Minor ComplaintCodes-NF'!B66,'Minor ComplaintCodes-BC-OT'!B66)</f>
        <v>48373</v>
      </c>
      <c r="C66" s="8">
        <f>SUM('Minor ComplaintCodes-NF'!C66,'Minor ComplaintCodes-BC-OT'!C66)</f>
        <v>45225</v>
      </c>
      <c r="D66" s="8">
        <f>SUM('Minor ComplaintCodes-NF'!D66,'Minor ComplaintCodes-BC-OT'!D66)</f>
        <v>44519</v>
      </c>
      <c r="E66" s="8">
        <f>SUM('Minor ComplaintCodes-NF'!E66,'Minor ComplaintCodes-BC-OT'!E66)</f>
        <v>44769</v>
      </c>
      <c r="F66" s="8">
        <f>SUM('Minor ComplaintCodes-NF'!F66,'Minor ComplaintCodes-BC-OT'!F66)</f>
        <v>46405</v>
      </c>
      <c r="G66" s="52">
        <f>IF(B8=0,IF(B66=0,0,100%),(B66)/B8)</f>
        <v>0.23695528646445646</v>
      </c>
      <c r="H66" s="54">
        <f>IF(C8=0,IF(C66=0,0,100%),(C66)/C8)</f>
        <v>0.2335398915569326</v>
      </c>
      <c r="I66" s="141">
        <f>IF(D8=0,IF(D66=0,0,100%),(D66)/D8)</f>
        <v>0.23358273169912694</v>
      </c>
      <c r="J66" s="54">
        <f>IF(E8=0,IF(E66=0,0,100%),(E66)/E8)</f>
        <v>0.23371599505097806</v>
      </c>
      <c r="K66" s="53">
        <f>IF(F8=0,IF(F66=0,0,100%),(F66)/F8)</f>
        <v>0.23291239622963492</v>
      </c>
    </row>
    <row r="67" spans="1:11" ht="12.75" customHeight="1">
      <c r="A67" s="1" t="s">
        <v>107</v>
      </c>
      <c r="B67" s="8"/>
      <c r="C67" s="8"/>
      <c r="D67" s="8"/>
      <c r="E67" s="8"/>
      <c r="F67" s="8"/>
      <c r="G67" s="52"/>
      <c r="H67" s="54"/>
      <c r="I67" s="141"/>
      <c r="J67" s="54"/>
      <c r="K67" s="53"/>
    </row>
    <row r="68" spans="1:11" ht="12.75" customHeight="1">
      <c r="A68" s="2" t="s">
        <v>76</v>
      </c>
      <c r="B68" s="8">
        <f>SUM('Minor ComplaintCodes-NF'!B68,'Minor ComplaintCodes-BC-OT'!B68)</f>
        <v>3248</v>
      </c>
      <c r="C68" s="8">
        <f>SUM('Minor ComplaintCodes-NF'!C68,'Minor ComplaintCodes-BC-OT'!C68)</f>
        <v>3096</v>
      </c>
      <c r="D68" s="8">
        <f>SUM('Minor ComplaintCodes-NF'!D68,'Minor ComplaintCodes-BC-OT'!D68)</f>
        <v>2862</v>
      </c>
      <c r="E68" s="8">
        <f>SUM('Minor ComplaintCodes-NF'!E68,'Minor ComplaintCodes-BC-OT'!E68)</f>
        <v>2868</v>
      </c>
      <c r="F68" s="8">
        <f>SUM('Minor ComplaintCodes-NF'!F68,'Minor ComplaintCodes-BC-OT'!F68)</f>
        <v>2941</v>
      </c>
      <c r="G68" s="52">
        <f>IF(B8=0,IF(B68=0,0,100%),(B68)/B8)</f>
        <v>0.015910337800768084</v>
      </c>
      <c r="H68" s="54">
        <f>IF(C8=0,IF(C68=0,0,100%),(C68)/C8)</f>
        <v>0.015987606506584044</v>
      </c>
      <c r="I68" s="141">
        <f>IF(D8=0,IF(D68=0,0,100%),(D68)/D8)</f>
        <v>0.015016370047011417</v>
      </c>
      <c r="J68" s="54">
        <f>IF(E8=0,IF(E68=0,0,100%),(E68)/E8)</f>
        <v>0.014972357519850902</v>
      </c>
      <c r="K68" s="53">
        <f>IF(F8=0,IF(F68=0,0,100%),(F68)/F8)</f>
        <v>0.014761240325640692</v>
      </c>
    </row>
    <row r="69" spans="1:11" ht="12.75" customHeight="1">
      <c r="A69" s="2" t="s">
        <v>77</v>
      </c>
      <c r="B69" s="8">
        <f>SUM('Minor ComplaintCodes-NF'!B69,'Minor ComplaintCodes-BC-OT'!B69)</f>
        <v>99</v>
      </c>
      <c r="C69" s="8">
        <f>SUM('Minor ComplaintCodes-NF'!C69,'Minor ComplaintCodes-BC-OT'!C69)</f>
        <v>83</v>
      </c>
      <c r="D69" s="8">
        <f>SUM('Minor ComplaintCodes-NF'!D69,'Minor ComplaintCodes-BC-OT'!D69)</f>
        <v>87</v>
      </c>
      <c r="E69" s="8">
        <f>SUM('Minor ComplaintCodes-NF'!E69,'Minor ComplaintCodes-BC-OT'!E69)</f>
        <v>93</v>
      </c>
      <c r="F69" s="8">
        <f>SUM('Minor ComplaintCodes-NF'!F69,'Minor ComplaintCodes-BC-OT'!F69)</f>
        <v>71</v>
      </c>
      <c r="G69" s="52">
        <f>IF(B8=0,IF(B69=0,0,100%),(B69)/B8)</f>
        <v>0.00048495179873030803</v>
      </c>
      <c r="H69" s="54">
        <f>IF(C8=0,IF(C69=0,0,100%),(C69)/C8)</f>
        <v>0.0004286083139684999</v>
      </c>
      <c r="I69" s="141">
        <f>IF(D8=0,IF(D69=0,0,100%),(D69)/D8)</f>
        <v>0.0004564724647414372</v>
      </c>
      <c r="J69" s="54">
        <f>IF(E8=0,IF(E69=0,0,100%),(E69)/E8)</f>
        <v>0.000485505317066295</v>
      </c>
      <c r="K69" s="53">
        <f>IF(F8=0,IF(F69=0,0,100%),(F69)/F8)</f>
        <v>0.0003563577229243417</v>
      </c>
    </row>
    <row r="70" spans="1:11" ht="12.75" customHeight="1">
      <c r="A70" s="2" t="s">
        <v>78</v>
      </c>
      <c r="B70" s="8">
        <f>SUM('Minor ComplaintCodes-NF'!B70,'Minor ComplaintCodes-BC-OT'!B70)</f>
        <v>684</v>
      </c>
      <c r="C70" s="8">
        <f>SUM('Minor ComplaintCodes-NF'!C70,'Minor ComplaintCodes-BC-OT'!C70)</f>
        <v>615</v>
      </c>
      <c r="D70" s="8">
        <f>SUM('Minor ComplaintCodes-NF'!D70,'Minor ComplaintCodes-BC-OT'!D70)</f>
        <v>631</v>
      </c>
      <c r="E70" s="8">
        <f>SUM('Minor ComplaintCodes-NF'!E70,'Minor ComplaintCodes-BC-OT'!E70)</f>
        <v>633</v>
      </c>
      <c r="F70" s="8">
        <f>SUM('Minor ComplaintCodes-NF'!F70,'Minor ComplaintCodes-BC-OT'!F70)</f>
        <v>583</v>
      </c>
      <c r="G70" s="52">
        <f>IF(B8=0,IF(B70=0,0,100%),(B70)/B8)</f>
        <v>0.0033505760639548554</v>
      </c>
      <c r="H70" s="54">
        <f>IF(C8=0,IF(C70=0,0,100%),(C70)/C8)</f>
        <v>0.0031758326878388848</v>
      </c>
      <c r="I70" s="141">
        <f>IF(D8=0,IF(D70=0,0,100%),(D70)/D8)</f>
        <v>0.0033107370718603087</v>
      </c>
      <c r="J70" s="54">
        <f>IF(E8=0,IF(E70=0,0,100%),(E70)/E8)</f>
        <v>0.0033045684484189755</v>
      </c>
      <c r="K70" s="53">
        <f>IF(F8=0,IF(F70=0,0,100%),(F70)/F8)</f>
        <v>0.0029261486262660737</v>
      </c>
    </row>
    <row r="71" spans="1:11" ht="12.75" customHeight="1">
      <c r="A71" s="2" t="s">
        <v>112</v>
      </c>
      <c r="B71" s="8">
        <f>SUM('Minor ComplaintCodes-NF'!B71,'Minor ComplaintCodes-BC-OT'!B71)</f>
        <v>630</v>
      </c>
      <c r="C71" s="8">
        <f>SUM('Minor ComplaintCodes-NF'!C71,'Minor ComplaintCodes-BC-OT'!C71)</f>
        <v>608</v>
      </c>
      <c r="D71" s="8">
        <f>SUM('Minor ComplaintCodes-NF'!D71,'Minor ComplaintCodes-BC-OT'!D71)</f>
        <v>503</v>
      </c>
      <c r="E71" s="8">
        <f>SUM('Minor ComplaintCodes-NF'!E71,'Minor ComplaintCodes-BC-OT'!E71)</f>
        <v>478</v>
      </c>
      <c r="F71" s="8">
        <f>SUM('Minor ComplaintCodes-NF'!F71,'Minor ComplaintCodes-BC-OT'!F71)</f>
        <v>435</v>
      </c>
      <c r="G71" s="52">
        <f>IF(B8=0,IF(B71=0,0,100%),(B71)/B8)</f>
        <v>0.003086056901011051</v>
      </c>
      <c r="H71" s="54">
        <f>IF(C8=0,IF(C71=0,0,100%),(C71)/C8)</f>
        <v>0.003139684998709011</v>
      </c>
      <c r="I71" s="141">
        <f>IF(D8=0,IF(D71=0,0,100%),(D71)/D8)</f>
        <v>0.002639145399597045</v>
      </c>
      <c r="J71" s="54">
        <f>IF(E8=0,IF(E71=0,0,100%),(E71)/E8)</f>
        <v>0.0024953929199751507</v>
      </c>
      <c r="K71" s="53">
        <f>IF(F8=0,IF(F71=0,0,100%),(F71)/F8)</f>
        <v>0.0021833184432688544</v>
      </c>
    </row>
    <row r="72" spans="1:11" ht="12.75" customHeight="1">
      <c r="A72" s="2" t="s">
        <v>79</v>
      </c>
      <c r="B72" s="8">
        <f>SUM('Minor ComplaintCodes-NF'!B72,'Minor ComplaintCodes-BC-OT'!B72)</f>
        <v>765</v>
      </c>
      <c r="C72" s="8">
        <f>SUM('Minor ComplaintCodes-NF'!C72,'Minor ComplaintCodes-BC-OT'!C72)</f>
        <v>671</v>
      </c>
      <c r="D72" s="8">
        <f>SUM('Minor ComplaintCodes-NF'!D72,'Minor ComplaintCodes-BC-OT'!D72)</f>
        <v>631</v>
      </c>
      <c r="E72" s="8">
        <f>SUM('Minor ComplaintCodes-NF'!E72,'Minor ComplaintCodes-BC-OT'!E72)</f>
        <v>610</v>
      </c>
      <c r="F72" s="8">
        <f>SUM('Minor ComplaintCodes-NF'!F72,'Minor ComplaintCodes-BC-OT'!F72)</f>
        <v>598</v>
      </c>
      <c r="G72" s="52">
        <f>IF(B8=0,IF(B72=0,0,100%),(B72)/B8)</f>
        <v>0.003747354808370562</v>
      </c>
      <c r="H72" s="54">
        <f>IF(C8=0,IF(C72=0,0,100%),(C72)/C8)</f>
        <v>0.0034650142008778723</v>
      </c>
      <c r="I72" s="141">
        <f>IF(D8=0,IF(D72=0,0,100%),(D72)/D8)</f>
        <v>0.0033107370718603087</v>
      </c>
      <c r="J72" s="54">
        <f>IF(E8=0,IF(E72=0,0,100%),(E72)/E8)</f>
        <v>0.0031844972409724726</v>
      </c>
      <c r="K72" s="53">
        <f>IF(F8=0,IF(F72=0,0,100%),(F72)/F8)</f>
        <v>0.0030014354691374136</v>
      </c>
    </row>
    <row r="73" spans="1:11" ht="12.75" customHeight="1">
      <c r="A73" s="2" t="s">
        <v>113</v>
      </c>
      <c r="B73" s="8">
        <f>SUM('Minor ComplaintCodes-NF'!B73,'Minor ComplaintCodes-BC-OT'!B73)</f>
        <v>1583</v>
      </c>
      <c r="C73" s="8">
        <f>SUM('Minor ComplaintCodes-NF'!C73,'Minor ComplaintCodes-BC-OT'!C73)</f>
        <v>1563</v>
      </c>
      <c r="D73" s="8">
        <f>SUM('Minor ComplaintCodes-NF'!D73,'Minor ComplaintCodes-BC-OT'!D73)</f>
        <v>1562</v>
      </c>
      <c r="E73" s="8">
        <f>SUM('Minor ComplaintCodes-NF'!E73,'Minor ComplaintCodes-BC-OT'!E73)</f>
        <v>1704</v>
      </c>
      <c r="F73" s="8">
        <f>SUM('Minor ComplaintCodes-NF'!F73,'Minor ComplaintCodes-BC-OT'!F73)</f>
        <v>1838</v>
      </c>
      <c r="G73" s="52">
        <f>IF(B8=0,IF(B73=0,0,100%),(B73)/B8)</f>
        <v>0.0077543302766674505</v>
      </c>
      <c r="H73" s="54">
        <f>IF(C8=0,IF(C73=0,0,100%),(C73)/C8)</f>
        <v>0.008071262587141751</v>
      </c>
      <c r="I73" s="141">
        <f>IF(D8=0,IF(D73=0,0,100%),(D73)/D8)</f>
        <v>0.008195517125587642</v>
      </c>
      <c r="J73" s="54">
        <f>IF(E8=0,IF(E73=0,0,100%),(E73)/E8)</f>
        <v>0.008895710325601791</v>
      </c>
      <c r="K73" s="53">
        <f>IF(F8=0,IF(F73=0,0,100%),(F73)/F8)</f>
        <v>0.009225147813168171</v>
      </c>
    </row>
    <row r="74" spans="1:11" ht="12.75" customHeight="1">
      <c r="A74" s="2" t="s">
        <v>114</v>
      </c>
      <c r="B74" s="8">
        <f>SUM('Minor ComplaintCodes-NF'!B74,'Minor ComplaintCodes-BC-OT'!B74)</f>
        <v>683</v>
      </c>
      <c r="C74" s="8">
        <f>SUM('Minor ComplaintCodes-NF'!C74,'Minor ComplaintCodes-BC-OT'!C74)</f>
        <v>640</v>
      </c>
      <c r="D74" s="8">
        <f>SUM('Minor ComplaintCodes-NF'!D74,'Minor ComplaintCodes-BC-OT'!D74)</f>
        <v>611</v>
      </c>
      <c r="E74" s="8">
        <f>SUM('Minor ComplaintCodes-NF'!E74,'Minor ComplaintCodes-BC-OT'!E74)</f>
        <v>564</v>
      </c>
      <c r="F74" s="8">
        <f>SUM('Minor ComplaintCodes-NF'!F74,'Minor ComplaintCodes-BC-OT'!F74)</f>
        <v>505</v>
      </c>
      <c r="G74" s="52">
        <f>IF(B8=0,IF(B74=0,0,100%),(B74)/B8)</f>
        <v>0.0033456775609373777</v>
      </c>
      <c r="H74" s="54">
        <f>IF(C8=0,IF(C74=0,0,100%),(C74)/C8)</f>
        <v>0.003304931577588433</v>
      </c>
      <c r="I74" s="141">
        <f>IF(D8=0,IF(D74=0,0,100%),(D74)/D8)</f>
        <v>0.003205800873069174</v>
      </c>
      <c r="J74" s="54">
        <f>IF(E8=0,IF(E74=0,0,100%),(E74)/E8)</f>
        <v>0.0029443548260794663</v>
      </c>
      <c r="K74" s="53">
        <f>IF(F8=0,IF(F74=0,0,100%),(F74)/F8)</f>
        <v>0.002534657043335107</v>
      </c>
    </row>
    <row r="75" spans="1:12" s="40" customFormat="1" ht="12.75" customHeight="1">
      <c r="A75" s="3" t="s">
        <v>126</v>
      </c>
      <c r="B75" s="8">
        <f>SUM('Minor ComplaintCodes-NF'!B75,'Minor ComplaintCodes-BC-OT'!B75)</f>
        <v>7692</v>
      </c>
      <c r="C75" s="8">
        <f>SUM('Minor ComplaintCodes-NF'!C75,'Minor ComplaintCodes-BC-OT'!C75)</f>
        <v>7276</v>
      </c>
      <c r="D75" s="8">
        <f>SUM('Minor ComplaintCodes-NF'!D75,'Minor ComplaintCodes-BC-OT'!D75)</f>
        <v>6887</v>
      </c>
      <c r="E75" s="8">
        <f>SUM('Minor ComplaintCodes-NF'!E75,'Minor ComplaintCodes-BC-OT'!E75)</f>
        <v>6950</v>
      </c>
      <c r="F75" s="8">
        <f>SUM('Minor ComplaintCodes-NF'!F75,'Minor ComplaintCodes-BC-OT'!F75)</f>
        <v>6971</v>
      </c>
      <c r="G75" s="52">
        <f>IF(B8=0,IF(B75=0,0,100%),(B75)/B8)</f>
        <v>0.037679285210439686</v>
      </c>
      <c r="H75" s="54">
        <f>IF(C8=0,IF(C75=0,0,100%),(C75)/C8)</f>
        <v>0.037572940872708495</v>
      </c>
      <c r="I75" s="141">
        <f>IF(D8=0,IF(D75=0,0,100%),(D75)/D8)</f>
        <v>0.03613478005372733</v>
      </c>
      <c r="J75" s="54">
        <f>IF(E8=0,IF(E75=0,0,100%),(E75)/E8)</f>
        <v>0.03628238659796505</v>
      </c>
      <c r="K75" s="53">
        <f>IF(F8=0,IF(F75=0,0,100%),(F75)/F8)</f>
        <v>0.03498830544374065</v>
      </c>
      <c r="L75" s="10"/>
    </row>
    <row r="76" spans="1:11" ht="12.75" customHeight="1">
      <c r="A76" s="4" t="s">
        <v>26</v>
      </c>
      <c r="B76" s="8"/>
      <c r="C76" s="8"/>
      <c r="D76" s="8"/>
      <c r="E76" s="8"/>
      <c r="F76" s="8"/>
      <c r="G76" s="136"/>
      <c r="H76" s="12"/>
      <c r="I76" s="143"/>
      <c r="J76" s="12"/>
      <c r="K76" s="138"/>
    </row>
    <row r="77" spans="1:11" ht="12.75" customHeight="1">
      <c r="A77" s="2" t="s">
        <v>27</v>
      </c>
      <c r="B77" s="8">
        <f>SUM('Minor ComplaintCodes-NF'!B77,'Minor ComplaintCodes-BC-OT'!B77)</f>
        <v>794</v>
      </c>
      <c r="C77" s="8">
        <f>SUM('Minor ComplaintCodes-NF'!C77,'Minor ComplaintCodes-BC-OT'!C77)</f>
        <v>759</v>
      </c>
      <c r="D77" s="8">
        <f>SUM('Minor ComplaintCodes-NF'!D77,'Minor ComplaintCodes-BC-OT'!D77)</f>
        <v>695</v>
      </c>
      <c r="E77" s="8">
        <f>SUM('Minor ComplaintCodes-NF'!E77,'Minor ComplaintCodes-BC-OT'!E77)</f>
        <v>626</v>
      </c>
      <c r="F77" s="8">
        <f>SUM('Minor ComplaintCodes-NF'!F77,'Minor ComplaintCodes-BC-OT'!F77)</f>
        <v>626</v>
      </c>
      <c r="G77" s="52">
        <f>IF(B8=0,IF(B77=0,0,100%),(B77)/B8)</f>
        <v>0.00388941139587742</v>
      </c>
      <c r="H77" s="54">
        <f>IF(C8=0,IF(C77=0,0,100%),(C77)/C8)</f>
        <v>0.0039194422927962816</v>
      </c>
      <c r="I77" s="141">
        <f>IF(D8=0,IF(D77=0,0,100%),(D77)/D8)</f>
        <v>0.003646532907991941</v>
      </c>
      <c r="J77" s="54">
        <f>IF(E8=0,IF(E77=0,0,100%),(E77)/E8)</f>
        <v>0.003268025037456996</v>
      </c>
      <c r="K77" s="53">
        <f>IF(F8=0,IF(F77=0,0,100%),(F77)/F8)</f>
        <v>0.0031419709091639143</v>
      </c>
    </row>
    <row r="78" spans="1:12" ht="25.5">
      <c r="A78" s="2" t="s">
        <v>115</v>
      </c>
      <c r="B78" s="8">
        <f>SUM('Minor ComplaintCodes-NF'!B78,'Minor ComplaintCodes-BC-OT'!B78)</f>
        <v>365</v>
      </c>
      <c r="C78" s="8">
        <f>SUM('Minor ComplaintCodes-NF'!C78,'Minor ComplaintCodes-BC-OT'!C78)</f>
        <v>348</v>
      </c>
      <c r="D78" s="8">
        <f>SUM('Minor ComplaintCodes-NF'!D78,'Minor ComplaintCodes-BC-OT'!D78)</f>
        <v>359</v>
      </c>
      <c r="E78" s="8">
        <f>SUM('Minor ComplaintCodes-NF'!E78,'Minor ComplaintCodes-BC-OT'!E78)</f>
        <v>337</v>
      </c>
      <c r="F78" s="8">
        <f>SUM('Minor ComplaintCodes-NF'!F78,'Minor ComplaintCodes-BC-OT'!F78)</f>
        <v>318</v>
      </c>
      <c r="G78" s="52">
        <f>IF(B8=0,IF(B78=0,0,100%),(B78)/B8)</f>
        <v>0.0017879536013794184</v>
      </c>
      <c r="H78" s="54">
        <f>IF(C8=0,IF(C78=0,0,100%),(C78)/C8)</f>
        <v>0.0017970565453137102</v>
      </c>
      <c r="I78" s="141">
        <f>IF(D8=0,IF(D78=0,0,100%),(D78)/D8)</f>
        <v>0.001883604768300873</v>
      </c>
      <c r="J78" s="54">
        <f>IF(E8=0,IF(E78=0,0,100%),(E78)/E8)</f>
        <v>0.001759304213455284</v>
      </c>
      <c r="K78" s="53">
        <f>IF(F8=0,IF(F78=0,0,100%),(F78)/F8)</f>
        <v>0.001596081068872404</v>
      </c>
      <c r="L78" s="11"/>
    </row>
    <row r="79" spans="1:12" ht="12.75" customHeight="1">
      <c r="A79" s="3" t="s">
        <v>127</v>
      </c>
      <c r="B79" s="8">
        <f>SUM('Minor ComplaintCodes-NF'!B79,'Minor ComplaintCodes-BC-OT'!B79)</f>
        <v>1159</v>
      </c>
      <c r="C79" s="8">
        <f>SUM('Minor ComplaintCodes-NF'!C79,'Minor ComplaintCodes-BC-OT'!C79)</f>
        <v>1107</v>
      </c>
      <c r="D79" s="8">
        <f>SUM('Minor ComplaintCodes-NF'!D79,'Minor ComplaintCodes-BC-OT'!D79)</f>
        <v>1054</v>
      </c>
      <c r="E79" s="8">
        <f>SUM('Minor ComplaintCodes-NF'!E79,'Minor ComplaintCodes-BC-OT'!E79)</f>
        <v>963</v>
      </c>
      <c r="F79" s="8">
        <f>SUM('Minor ComplaintCodes-NF'!F79,'Minor ComplaintCodes-BC-OT'!F79)</f>
        <v>944</v>
      </c>
      <c r="G79" s="52">
        <f>IF(B8=0,IF(B79=0,0,100%),(B79)/B8)</f>
        <v>0.005677364997256839</v>
      </c>
      <c r="H79" s="54">
        <f>IF(C8=0,IF(C79=0,0,100%),(C79)/C8)</f>
        <v>0.005716498838109992</v>
      </c>
      <c r="I79" s="141">
        <f>IF(D8=0,IF(D79=0,0,100%),(D79)/D8)</f>
        <v>0.005530137676292814</v>
      </c>
      <c r="J79" s="54">
        <f>IF(E8=0,IF(E79=0,0,100%),(E79)/E8)</f>
        <v>0.00502732925091228</v>
      </c>
      <c r="K79" s="53">
        <f>IF(F8=0,IF(F79=0,0,100%),(F79)/F8)</f>
        <v>0.004738051978036319</v>
      </c>
      <c r="L79" s="11"/>
    </row>
    <row r="80" spans="1:12" ht="12.75" customHeight="1">
      <c r="A80" s="1" t="s">
        <v>28</v>
      </c>
      <c r="B80" s="8"/>
      <c r="C80" s="8"/>
      <c r="D80" s="8"/>
      <c r="E80" s="8"/>
      <c r="F80" s="8"/>
      <c r="G80" s="52"/>
      <c r="H80" s="54"/>
      <c r="I80" s="141"/>
      <c r="J80" s="54"/>
      <c r="K80" s="53"/>
      <c r="L80" s="11"/>
    </row>
    <row r="81" spans="1:12" ht="12.75" customHeight="1">
      <c r="A81" s="2" t="s">
        <v>29</v>
      </c>
      <c r="B81" s="8">
        <f>SUM('Minor ComplaintCodes-NF'!B81,'Minor ComplaintCodes-BC-OT'!B81)</f>
        <v>2669</v>
      </c>
      <c r="C81" s="8">
        <f>SUM('Minor ComplaintCodes-NF'!C81,'Minor ComplaintCodes-BC-OT'!C81)</f>
        <v>2419</v>
      </c>
      <c r="D81" s="8">
        <f>SUM('Minor ComplaintCodes-NF'!D81,'Minor ComplaintCodes-BC-OT'!D81)</f>
        <v>2414</v>
      </c>
      <c r="E81" s="8">
        <f>SUM('Minor ComplaintCodes-NF'!E81,'Minor ComplaintCodes-BC-OT'!E81)</f>
        <v>2345</v>
      </c>
      <c r="F81" s="8">
        <f>SUM('Minor ComplaintCodes-NF'!F81,'Minor ComplaintCodes-BC-OT'!F81)</f>
        <v>2518</v>
      </c>
      <c r="G81" s="52">
        <f>IF(B8=0,IF(B81=0,0,100%),(B81)/B8)</f>
        <v>0.013074104553648404</v>
      </c>
      <c r="H81" s="54">
        <f>IF(C8=0,IF(C81=0,0,100%),(C81)/C8)</f>
        <v>0.01249160857216628</v>
      </c>
      <c r="I81" s="141">
        <f>IF(D8=0,IF(D81=0,0,100%),(D81)/D8)</f>
        <v>0.012665799194089992</v>
      </c>
      <c r="J81" s="54">
        <f>IF(E8=0,IF(E81=0,0,100%),(E81)/E8)</f>
        <v>0.01224204267226303</v>
      </c>
      <c r="K81" s="53">
        <f>IF(F8=0,IF(F81=0,0,100%),(F81)/F8)</f>
        <v>0.012638151356668908</v>
      </c>
      <c r="L81" s="11"/>
    </row>
    <row r="82" spans="1:12" ht="12.75" customHeight="1">
      <c r="A82" s="2" t="s">
        <v>80</v>
      </c>
      <c r="B82" s="8">
        <f>SUM('Minor ComplaintCodes-NF'!B82,'Minor ComplaintCodes-BC-OT'!B82)</f>
        <v>1163</v>
      </c>
      <c r="C82" s="8">
        <f>SUM('Minor ComplaintCodes-NF'!C82,'Minor ComplaintCodes-BC-OT'!C82)</f>
        <v>1108</v>
      </c>
      <c r="D82" s="8">
        <f>SUM('Minor ComplaintCodes-NF'!D82,'Minor ComplaintCodes-BC-OT'!D82)</f>
        <v>1102</v>
      </c>
      <c r="E82" s="8">
        <f>SUM('Minor ComplaintCodes-NF'!E82,'Minor ComplaintCodes-BC-OT'!E82)</f>
        <v>1066</v>
      </c>
      <c r="F82" s="8">
        <f>SUM('Minor ComplaintCodes-NF'!F82,'Minor ComplaintCodes-BC-OT'!F82)</f>
        <v>1164</v>
      </c>
      <c r="G82" s="52">
        <f>IF(B8=0,IF(B82=0,0,100%),(B82)/B8)</f>
        <v>0.00569695900932675</v>
      </c>
      <c r="H82" s="54">
        <f>IF(C8=0,IF(C82=0,0,100%),(C82)/C8)</f>
        <v>0.005721662793699974</v>
      </c>
      <c r="I82" s="141">
        <f>IF(D8=0,IF(D82=0,0,100%),(D82)/D8)</f>
        <v>0.005781984553391538</v>
      </c>
      <c r="J82" s="54">
        <f>IF(E8=0,IF(E82=0,0,100%),(E82)/E8)</f>
        <v>0.005565039440781403</v>
      </c>
      <c r="K82" s="53">
        <f>IF(F8=0,IF(F82=0,0,100%),(F82)/F8)</f>
        <v>0.005842259006815969</v>
      </c>
      <c r="L82" s="11"/>
    </row>
    <row r="83" spans="1:12" ht="12.75" customHeight="1">
      <c r="A83" s="2" t="s">
        <v>116</v>
      </c>
      <c r="B83" s="8">
        <f>SUM('Minor ComplaintCodes-NF'!B83,'Minor ComplaintCodes-BC-OT'!B83)</f>
        <v>6712</v>
      </c>
      <c r="C83" s="8">
        <f>SUM('Minor ComplaintCodes-NF'!C83,'Minor ComplaintCodes-BC-OT'!C83)</f>
        <v>6674</v>
      </c>
      <c r="D83" s="8">
        <f>SUM('Minor ComplaintCodes-NF'!D83,'Minor ComplaintCodes-BC-OT'!D83)</f>
        <v>6824</v>
      </c>
      <c r="E83" s="8">
        <f>SUM('Minor ComplaintCodes-NF'!E83,'Minor ComplaintCodes-BC-OT'!E83)</f>
        <v>7315</v>
      </c>
      <c r="F83" s="8">
        <f>SUM('Minor ComplaintCodes-NF'!F83,'Minor ComplaintCodes-BC-OT'!F83)</f>
        <v>7074</v>
      </c>
      <c r="G83" s="52">
        <f>IF(B8=0,IF(B83=0,0,100%),(B83)/B8)</f>
        <v>0.03287875225331139</v>
      </c>
      <c r="H83" s="54">
        <f>IF(C8=0,IF(C83=0,0,100%),(C83)/C8)</f>
        <v>0.034464239607539374</v>
      </c>
      <c r="I83" s="141">
        <f>IF(D8=0,IF(D83=0,0,100%),(D83)/D8)</f>
        <v>0.03580423102753526</v>
      </c>
      <c r="J83" s="54">
        <f>IF(E8=0,IF(E83=0,0,100%),(E83)/E8)</f>
        <v>0.038187864455268256</v>
      </c>
      <c r="K83" s="53">
        <f>IF(F8=0,IF(F83=0,0,100%),(F83)/F8)</f>
        <v>0.03550527509812385</v>
      </c>
      <c r="L83" s="11"/>
    </row>
    <row r="84" spans="1:12" ht="12.75" customHeight="1">
      <c r="A84" s="5" t="s">
        <v>168</v>
      </c>
      <c r="B84" s="8">
        <f>SUM('Minor ComplaintCodes-NF'!B84,'Minor ComplaintCodes-BC-OT'!B84)</f>
        <v>911</v>
      </c>
      <c r="C84" s="8">
        <f>SUM('Minor ComplaintCodes-NF'!C84,'Minor ComplaintCodes-BC-OT'!C84)</f>
        <v>726</v>
      </c>
      <c r="D84" s="8">
        <f>SUM('Minor ComplaintCodes-NF'!D84,'Minor ComplaintCodes-BC-OT'!D84)</f>
        <v>931</v>
      </c>
      <c r="E84" s="8">
        <f>SUM('Minor ComplaintCodes-NF'!E84,'Minor ComplaintCodes-BC-OT'!E84)</f>
        <v>995</v>
      </c>
      <c r="F84" s="8">
        <f>SUM('Minor ComplaintCodes-NF'!F84,'Minor ComplaintCodes-BC-OT'!F84)</f>
        <v>1076</v>
      </c>
      <c r="G84" s="52">
        <f>IF(B8=0,IF(B84=0,0,100%),(B84)/B8)</f>
        <v>0.004462536248922329</v>
      </c>
      <c r="H84" s="54">
        <f>IF(C8=0,IF(C84=0,0,100%),(C84)/C8)</f>
        <v>0.003749031758326878</v>
      </c>
      <c r="I84" s="141">
        <f>IF(D8=0,IF(D84=0,0,100%),(D84)/D8)</f>
        <v>0.004884780053727333</v>
      </c>
      <c r="J84" s="54">
        <f>IF(E8=0,IF(E84=0,0,100%),(E84)/E8)</f>
        <v>0.0051943848438813275</v>
      </c>
      <c r="K84" s="53">
        <f>IF(F8=0,IF(F84=0,0,100%),(F84)/F8)</f>
        <v>0.005400576195304109</v>
      </c>
      <c r="L84" s="11"/>
    </row>
    <row r="85" spans="1:12" ht="12.75" customHeight="1">
      <c r="A85" s="3" t="s">
        <v>128</v>
      </c>
      <c r="B85" s="8">
        <f>SUM('Minor ComplaintCodes-NF'!B85,'Minor ComplaintCodes-BC-OT'!B85)</f>
        <v>11455</v>
      </c>
      <c r="C85" s="8">
        <f>SUM('Minor ComplaintCodes-NF'!C85,'Minor ComplaintCodes-BC-OT'!C85)</f>
        <v>10927</v>
      </c>
      <c r="D85" s="8">
        <f>SUM('Minor ComplaintCodes-NF'!D85,'Minor ComplaintCodes-BC-OT'!D85)</f>
        <v>11271</v>
      </c>
      <c r="E85" s="8">
        <f>SUM('Minor ComplaintCodes-NF'!E85,'Minor ComplaintCodes-BC-OT'!E85)</f>
        <v>11721</v>
      </c>
      <c r="F85" s="8">
        <f>SUM('Minor ComplaintCodes-NF'!F85,'Minor ComplaintCodes-BC-OT'!F85)</f>
        <v>11832</v>
      </c>
      <c r="G85" s="52">
        <f>IF(B8=0,IF(B85=0,0,100%),(B85)/B8)</f>
        <v>0.05611235206520887</v>
      </c>
      <c r="H85" s="54">
        <f>IF(C8=0,IF(C85=0,0,100%),(C85)/C8)</f>
        <v>0.056426542731732504</v>
      </c>
      <c r="I85" s="141">
        <f>IF(D8=0,IF(D85=0,0,100%),(D85)/D8)</f>
        <v>0.05913679482874412</v>
      </c>
      <c r="J85" s="54">
        <f>IF(E8=0,IF(E85=0,0,100%),(E85)/E8)</f>
        <v>0.061189331412194015</v>
      </c>
      <c r="K85" s="53">
        <f>IF(F8=0,IF(F85=0,0,100%),(F85)/F8)</f>
        <v>0.05938626165691284</v>
      </c>
      <c r="L85" s="11"/>
    </row>
    <row r="86" spans="1:12" ht="12.75" customHeight="1">
      <c r="A86" s="1" t="s">
        <v>30</v>
      </c>
      <c r="B86" s="8"/>
      <c r="C86" s="8"/>
      <c r="D86" s="8"/>
      <c r="E86" s="8"/>
      <c r="F86" s="8"/>
      <c r="G86" s="52"/>
      <c r="H86" s="54"/>
      <c r="I86" s="141"/>
      <c r="J86" s="54"/>
      <c r="K86" s="53"/>
      <c r="L86" s="11"/>
    </row>
    <row r="87" spans="1:12" ht="12.75" customHeight="1">
      <c r="A87" s="2" t="s">
        <v>81</v>
      </c>
      <c r="B87" s="8">
        <f>SUM('Minor ComplaintCodes-NF'!B87,'Minor ComplaintCodes-BC-OT'!B87)</f>
        <v>1193</v>
      </c>
      <c r="C87" s="8">
        <f>SUM('Minor ComplaintCodes-NF'!C87,'Minor ComplaintCodes-BC-OT'!C87)</f>
        <v>1131</v>
      </c>
      <c r="D87" s="8">
        <f>SUM('Minor ComplaintCodes-NF'!D87,'Minor ComplaintCodes-BC-OT'!D87)</f>
        <v>989</v>
      </c>
      <c r="E87" s="8">
        <f>SUM('Minor ComplaintCodes-NF'!E87,'Minor ComplaintCodes-BC-OT'!E87)</f>
        <v>945</v>
      </c>
      <c r="F87" s="8">
        <f>SUM('Minor ComplaintCodes-NF'!F87,'Minor ComplaintCodes-BC-OT'!F87)</f>
        <v>1030</v>
      </c>
      <c r="G87" s="52">
        <f>IF(B8=0,IF(B87=0,0,100%),(B87)/B8)</f>
        <v>0.005843914099851085</v>
      </c>
      <c r="H87" s="54">
        <f>IF(C8=0,IF(C87=0,0,100%),(C87)/C8)</f>
        <v>0.005840433772269558</v>
      </c>
      <c r="I87" s="141">
        <f>IF(D8=0,IF(D87=0,0,100%),(D87)/D8)</f>
        <v>0.005189095030221625</v>
      </c>
      <c r="J87" s="54">
        <f>IF(E8=0,IF(E87=0,0,100%),(E87)/E8)</f>
        <v>0.004933360479867191</v>
      </c>
      <c r="K87" s="53">
        <f>IF(F8=0,IF(F87=0,0,100%),(F87)/F8)</f>
        <v>0.005169696543832</v>
      </c>
      <c r="L87" s="11"/>
    </row>
    <row r="88" spans="1:12" ht="12.75" customHeight="1">
      <c r="A88" s="2" t="s">
        <v>31</v>
      </c>
      <c r="B88" s="8">
        <f>SUM('Minor ComplaintCodes-NF'!B88,'Minor ComplaintCodes-BC-OT'!B88)</f>
        <v>1699</v>
      </c>
      <c r="C88" s="8">
        <f>SUM('Minor ComplaintCodes-NF'!C88,'Minor ComplaintCodes-BC-OT'!C88)</f>
        <v>1485</v>
      </c>
      <c r="D88" s="8">
        <f>SUM('Minor ComplaintCodes-NF'!D88,'Minor ComplaintCodes-BC-OT'!D88)</f>
        <v>1441</v>
      </c>
      <c r="E88" s="8">
        <f>SUM('Minor ComplaintCodes-NF'!E88,'Minor ComplaintCodes-BC-OT'!E88)</f>
        <v>1376</v>
      </c>
      <c r="F88" s="8">
        <f>SUM('Minor ComplaintCodes-NF'!F88,'Minor ComplaintCodes-BC-OT'!F88)</f>
        <v>1401</v>
      </c>
      <c r="G88" s="52">
        <f>IF(B8=0,IF(B88=0,0,100%),(B88)/B8)</f>
        <v>0.008322556626694882</v>
      </c>
      <c r="H88" s="54">
        <f>IF(C8=0,IF(C88=0,0,100%),(C88)/C8)</f>
        <v>0.00766847405112316</v>
      </c>
      <c r="I88" s="141">
        <f>IF(D8=0,IF(D88=0,0,100%),(D88)/D8)</f>
        <v>0.007560653122901276</v>
      </c>
      <c r="J88" s="54">
        <f>IF(E8=0,IF(E88=0,0,100%),(E88)/E8)</f>
        <v>0.007183390497669052</v>
      </c>
      <c r="K88" s="53">
        <f>IF(F8=0,IF(F88=0,0,100%),(F88)/F8)</f>
        <v>0.007031791124183138</v>
      </c>
      <c r="L88" s="11"/>
    </row>
    <row r="89" spans="1:12" ht="25.5">
      <c r="A89" s="2" t="s">
        <v>32</v>
      </c>
      <c r="B89" s="8">
        <f>SUM('Minor ComplaintCodes-NF'!B89,'Minor ComplaintCodes-BC-OT'!B89)</f>
        <v>7690</v>
      </c>
      <c r="C89" s="8">
        <f>SUM('Minor ComplaintCodes-NF'!C89,'Minor ComplaintCodes-BC-OT'!C89)</f>
        <v>6802</v>
      </c>
      <c r="D89" s="8">
        <f>SUM('Minor ComplaintCodes-NF'!D89,'Minor ComplaintCodes-BC-OT'!D89)</f>
        <v>6856</v>
      </c>
      <c r="E89" s="8">
        <f>SUM('Minor ComplaintCodes-NF'!E89,'Minor ComplaintCodes-BC-OT'!E89)</f>
        <v>7105</v>
      </c>
      <c r="F89" s="8">
        <f>SUM('Minor ComplaintCodes-NF'!F89,'Minor ComplaintCodes-BC-OT'!F89)</f>
        <v>7168</v>
      </c>
      <c r="G89" s="52">
        <f>IF(B8=0,IF(B89=0,0,100%),(B89)/B8)</f>
        <v>0.03766948820440474</v>
      </c>
      <c r="H89" s="54">
        <f>IF(C8=0,IF(C89=0,0,100%),(C89)/C8)</f>
        <v>0.035125225923057064</v>
      </c>
      <c r="I89" s="141">
        <f>IF(D8=0,IF(D89=0,0,100%),(D89)/D8)</f>
        <v>0.035972128945601076</v>
      </c>
      <c r="J89" s="54">
        <f>IF(E8=0,IF(E89=0,0,100%),(E89)/E8)</f>
        <v>0.03709156212640888</v>
      </c>
      <c r="K89" s="53">
        <f>IF(F8=0,IF(F89=0,0,100%),(F89)/F8)</f>
        <v>0.03597707264678425</v>
      </c>
      <c r="L89" s="11"/>
    </row>
    <row r="90" spans="1:12" ht="25.5">
      <c r="A90" s="2" t="s">
        <v>33</v>
      </c>
      <c r="B90" s="8">
        <f>SUM('Minor ComplaintCodes-NF'!B90,'Minor ComplaintCodes-BC-OT'!B90)</f>
        <v>1089</v>
      </c>
      <c r="C90" s="8">
        <f>SUM('Minor ComplaintCodes-NF'!C90,'Minor ComplaintCodes-BC-OT'!C90)</f>
        <v>1038</v>
      </c>
      <c r="D90" s="8">
        <f>SUM('Minor ComplaintCodes-NF'!D90,'Minor ComplaintCodes-BC-OT'!D90)</f>
        <v>1009</v>
      </c>
      <c r="E90" s="8">
        <f>SUM('Minor ComplaintCodes-NF'!E90,'Minor ComplaintCodes-BC-OT'!E90)</f>
        <v>994</v>
      </c>
      <c r="F90" s="8">
        <f>SUM('Minor ComplaintCodes-NF'!F90,'Minor ComplaintCodes-BC-OT'!F90)</f>
        <v>1105</v>
      </c>
      <c r="G90" s="52">
        <f>IF(B8=0,IF(B90=0,0,100%),(B90)/B8)</f>
        <v>0.005334469786033388</v>
      </c>
      <c r="H90" s="54">
        <f>IF(C8=0,IF(C90=0,0,100%),(C90)/C8)</f>
        <v>0.00536018590240124</v>
      </c>
      <c r="I90" s="141">
        <f>IF(D8=0,IF(D90=0,0,100%),(D90)/D8)</f>
        <v>0.00529403122901276</v>
      </c>
      <c r="J90" s="54">
        <f>IF(E8=0,IF(E90=0,0,100%),(E90)/E8)</f>
        <v>0.005189164356601045</v>
      </c>
      <c r="K90" s="53">
        <f>IF(F8=0,IF(F90=0,0,100%),(F90)/F8)</f>
        <v>0.005546130758188699</v>
      </c>
      <c r="L90" s="11"/>
    </row>
    <row r="91" spans="1:12" ht="12.75" customHeight="1">
      <c r="A91" s="2" t="s">
        <v>34</v>
      </c>
      <c r="B91" s="8">
        <f>SUM('Minor ComplaintCodes-NF'!B91,'Minor ComplaintCodes-BC-OT'!B91)</f>
        <v>992</v>
      </c>
      <c r="C91" s="8">
        <f>SUM('Minor ComplaintCodes-NF'!C91,'Minor ComplaintCodes-BC-OT'!C91)</f>
        <v>958</v>
      </c>
      <c r="D91" s="8">
        <f>SUM('Minor ComplaintCodes-NF'!D91,'Minor ComplaintCodes-BC-OT'!D91)</f>
        <v>1001</v>
      </c>
      <c r="E91" s="8">
        <f>SUM('Minor ComplaintCodes-NF'!E91,'Minor ComplaintCodes-BC-OT'!E91)</f>
        <v>865</v>
      </c>
      <c r="F91" s="8">
        <f>SUM('Minor ComplaintCodes-NF'!F91,'Minor ComplaintCodes-BC-OT'!F91)</f>
        <v>884</v>
      </c>
      <c r="G91" s="52">
        <f>IF(B8=0,IF(B91=0,0,100%),(B91)/B8)</f>
        <v>0.004859314993338036</v>
      </c>
      <c r="H91" s="54">
        <f>IF(C8=0,IF(C91=0,0,100%),(C91)/C8)</f>
        <v>0.0049470694552026856</v>
      </c>
      <c r="I91" s="141">
        <f>IF(D8=0,IF(D91=0,0,100%),(D91)/D8)</f>
        <v>0.005252056749496306</v>
      </c>
      <c r="J91" s="54">
        <f>IF(E8=0,IF(E91=0,0,100%),(E91)/E8)</f>
        <v>0.004515721497444571</v>
      </c>
      <c r="K91" s="53">
        <f>IF(F8=0,IF(F91=0,0,100%),(F91)/F8)</f>
        <v>0.004436904606550959</v>
      </c>
      <c r="L91" s="11"/>
    </row>
    <row r="92" spans="1:12" ht="12.75" customHeight="1">
      <c r="A92" s="2" t="s">
        <v>35</v>
      </c>
      <c r="B92" s="8">
        <f>SUM('Minor ComplaintCodes-NF'!B92,'Minor ComplaintCodes-BC-OT'!B92)</f>
        <v>1018</v>
      </c>
      <c r="C92" s="8">
        <f>SUM('Minor ComplaintCodes-NF'!C92,'Minor ComplaintCodes-BC-OT'!C92)</f>
        <v>996</v>
      </c>
      <c r="D92" s="8">
        <f>SUM('Minor ComplaintCodes-NF'!D92,'Minor ComplaintCodes-BC-OT'!D92)</f>
        <v>943</v>
      </c>
      <c r="E92" s="8">
        <f>SUM('Minor ComplaintCodes-NF'!E92,'Minor ComplaintCodes-BC-OT'!E92)</f>
        <v>923</v>
      </c>
      <c r="F92" s="8">
        <f>SUM('Minor ComplaintCodes-NF'!F92,'Minor ComplaintCodes-BC-OT'!F92)</f>
        <v>952</v>
      </c>
      <c r="G92" s="52">
        <f>IF(B8=0,IF(B92=0,0,100%),(B92)/B8)</f>
        <v>0.004986676071792461</v>
      </c>
      <c r="H92" s="54">
        <f>IF(C8=0,IF(C92=0,0,100%),(C92)/C8)</f>
        <v>0.0051432997676219986</v>
      </c>
      <c r="I92" s="141">
        <f>IF(D8=0,IF(D92=0,0,100%),(D92)/D8)</f>
        <v>0.004947741773002015</v>
      </c>
      <c r="J92" s="54">
        <f>IF(E8=0,IF(E92=0,0,100%),(E92)/E8)</f>
        <v>0.004818509759700971</v>
      </c>
      <c r="K92" s="53">
        <f>IF(F8=0,IF(F92=0,0,100%),(F92)/F8)</f>
        <v>0.004778204960901033</v>
      </c>
      <c r="L92" s="11"/>
    </row>
    <row r="93" spans="1:12" ht="12.75" customHeight="1">
      <c r="A93" s="2" t="s">
        <v>36</v>
      </c>
      <c r="B93" s="8">
        <f>SUM('Minor ComplaintCodes-NF'!B93,'Minor ComplaintCodes-BC-OT'!B93)</f>
        <v>604</v>
      </c>
      <c r="C93" s="8">
        <f>SUM('Minor ComplaintCodes-NF'!C93,'Minor ComplaintCodes-BC-OT'!C93)</f>
        <v>522</v>
      </c>
      <c r="D93" s="8">
        <f>SUM('Minor ComplaintCodes-NF'!D93,'Minor ComplaintCodes-BC-OT'!D93)</f>
        <v>544</v>
      </c>
      <c r="E93" s="8">
        <f>SUM('Minor ComplaintCodes-NF'!E93,'Minor ComplaintCodes-BC-OT'!E93)</f>
        <v>502</v>
      </c>
      <c r="F93" s="8">
        <f>SUM('Minor ComplaintCodes-NF'!F93,'Minor ComplaintCodes-BC-OT'!F93)</f>
        <v>487</v>
      </c>
      <c r="G93" s="52">
        <f>IF(B8=0,IF(B93=0,0,100%),(B93)/B8)</f>
        <v>0.002958695822556627</v>
      </c>
      <c r="H93" s="54">
        <f>IF(C8=0,IF(C93=0,0,100%),(C93)/C8)</f>
        <v>0.0026955848179705654</v>
      </c>
      <c r="I93" s="141">
        <f>IF(D8=0,IF(D93=0,0,100%),(D93)/D8)</f>
        <v>0.0028542646071188717</v>
      </c>
      <c r="J93" s="54">
        <f>IF(E8=0,IF(E93=0,0,100%),(E93)/E8)</f>
        <v>0.0026206846147019363</v>
      </c>
      <c r="K93" s="53">
        <f>IF(F8=0,IF(F93=0,0,100%),(F93)/F8)</f>
        <v>0.002444312831889499</v>
      </c>
      <c r="L93" s="11"/>
    </row>
    <row r="94" spans="1:12" ht="12.75" customHeight="1">
      <c r="A94" s="3" t="s">
        <v>129</v>
      </c>
      <c r="B94" s="8">
        <f>SUM('Minor ComplaintCodes-NF'!B94,'Minor ComplaintCodes-BC-OT'!B94)</f>
        <v>14285</v>
      </c>
      <c r="C94" s="8">
        <f>SUM('Minor ComplaintCodes-NF'!C94,'Minor ComplaintCodes-BC-OT'!C94)</f>
        <v>12932</v>
      </c>
      <c r="D94" s="8">
        <f>SUM('Minor ComplaintCodes-NF'!D94,'Minor ComplaintCodes-BC-OT'!D94)</f>
        <v>12783</v>
      </c>
      <c r="E94" s="8">
        <f>SUM('Minor ComplaintCodes-NF'!E94,'Minor ComplaintCodes-BC-OT'!E94)</f>
        <v>12710</v>
      </c>
      <c r="F94" s="8">
        <f>SUM('Minor ComplaintCodes-NF'!F94,'Minor ComplaintCodes-BC-OT'!F94)</f>
        <v>13027</v>
      </c>
      <c r="G94" s="52">
        <f>IF(B8=0,IF(B94=0,0,100%),(B94)/B8)</f>
        <v>0.0699751156046712</v>
      </c>
      <c r="H94" s="54">
        <f>IF(C8=0,IF(C94=0,0,100%),(C94)/C8)</f>
        <v>0.06678027368964627</v>
      </c>
      <c r="I94" s="141">
        <f>IF(D8=0,IF(D94=0,0,100%),(D94)/D8)</f>
        <v>0.06706997145735392</v>
      </c>
      <c r="J94" s="54">
        <f>IF(E8=0,IF(E94=0,0,100%),(E94)/E8)</f>
        <v>0.06635239333239365</v>
      </c>
      <c r="K94" s="53">
        <f>IF(F8=0,IF(F94=0,0,100%),(F94)/F8)</f>
        <v>0.06538411347232957</v>
      </c>
      <c r="L94" s="11"/>
    </row>
    <row r="95" spans="1:12" ht="12.75" customHeight="1">
      <c r="A95" s="1" t="s">
        <v>37</v>
      </c>
      <c r="B95" s="8"/>
      <c r="C95" s="8"/>
      <c r="D95" s="8"/>
      <c r="E95" s="8"/>
      <c r="F95" s="8"/>
      <c r="G95" s="52"/>
      <c r="H95" s="54"/>
      <c r="I95" s="141"/>
      <c r="J95" s="54"/>
      <c r="K95" s="53"/>
      <c r="L95" s="11"/>
    </row>
    <row r="96" spans="1:12" ht="25.5">
      <c r="A96" s="2" t="s">
        <v>117</v>
      </c>
      <c r="B96" s="8">
        <f>SUM('Minor ComplaintCodes-NF'!B96,'Minor ComplaintCodes-BC-OT'!B96)</f>
        <v>2810</v>
      </c>
      <c r="C96" s="8">
        <f>SUM('Minor ComplaintCodes-NF'!C96,'Minor ComplaintCodes-BC-OT'!C96)</f>
        <v>2547</v>
      </c>
      <c r="D96" s="8">
        <f>SUM('Minor ComplaintCodes-NF'!D96,'Minor ComplaintCodes-BC-OT'!D96)</f>
        <v>2500</v>
      </c>
      <c r="E96" s="8">
        <f>SUM('Minor ComplaintCodes-NF'!E96,'Minor ComplaintCodes-BC-OT'!E96)</f>
        <v>2397</v>
      </c>
      <c r="F96" s="8">
        <f>SUM('Minor ComplaintCodes-NF'!F96,'Minor ComplaintCodes-BC-OT'!F96)</f>
        <v>2420</v>
      </c>
      <c r="G96" s="52">
        <f>IF(B8=0,IF(B96=0,0,100%),(B96)/B8)</f>
        <v>0.013764793479112783</v>
      </c>
      <c r="H96" s="54">
        <f>IF(C8=0,IF(C96=0,0,100%),(C96)/C8)</f>
        <v>0.013152594887683966</v>
      </c>
      <c r="I96" s="141">
        <f>IF(D8=0,IF(D96=0,0,100%),(D96)/D8)</f>
        <v>0.013117024848891873</v>
      </c>
      <c r="J96" s="54">
        <f>IF(E8=0,IF(E96=0,0,100%),(E96)/E8)</f>
        <v>0.012513508010837731</v>
      </c>
      <c r="K96" s="53">
        <f>IF(F8=0,IF(F96=0,0,100%),(F96)/F8)</f>
        <v>0.012146277316576155</v>
      </c>
      <c r="L96" s="11"/>
    </row>
    <row r="97" spans="1:12" ht="12.75">
      <c r="A97" s="2" t="s">
        <v>38</v>
      </c>
      <c r="B97" s="8">
        <f>SUM('Minor ComplaintCodes-NF'!B97,'Minor ComplaintCodes-BC-OT'!B97)</f>
        <v>4057</v>
      </c>
      <c r="C97" s="8">
        <f>SUM('Minor ComplaintCodes-NF'!C97,'Minor ComplaintCodes-BC-OT'!C97)</f>
        <v>3905</v>
      </c>
      <c r="D97" s="8">
        <f>SUM('Minor ComplaintCodes-NF'!D97,'Minor ComplaintCodes-BC-OT'!D97)</f>
        <v>3892</v>
      </c>
      <c r="E97" s="8">
        <f>SUM('Minor ComplaintCodes-NF'!E97,'Minor ComplaintCodes-BC-OT'!E97)</f>
        <v>4242</v>
      </c>
      <c r="F97" s="8">
        <f>SUM('Minor ComplaintCodes-NF'!F97,'Minor ComplaintCodes-BC-OT'!F97)</f>
        <v>4762</v>
      </c>
      <c r="G97" s="52">
        <f>IF(B8=0,IF(B97=0,0,100%),(B97)/B8)</f>
        <v>0.01987322674190767</v>
      </c>
      <c r="H97" s="54">
        <f>IF(C8=0,IF(C97=0,0,100%),(C97)/C8)</f>
        <v>0.02016524657887942</v>
      </c>
      <c r="I97" s="141">
        <f>IF(D8=0,IF(D97=0,0,100%),(D97)/D8)</f>
        <v>0.020420584284754868</v>
      </c>
      <c r="J97" s="54">
        <f>IF(E8=0,IF(E97=0,0,100%),(E97)/E8)</f>
        <v>0.02214530704295939</v>
      </c>
      <c r="K97" s="53">
        <f>IF(F8=0,IF(F97=0,0,100%),(F97)/F8)</f>
        <v>0.023901063050221345</v>
      </c>
      <c r="L97" s="11"/>
    </row>
    <row r="98" spans="1:12" ht="25.5">
      <c r="A98" s="2" t="s">
        <v>118</v>
      </c>
      <c r="B98" s="8">
        <f>SUM('Minor ComplaintCodes-NF'!B98,'Minor ComplaintCodes-BC-OT'!B98)</f>
        <v>5118</v>
      </c>
      <c r="C98" s="8">
        <f>SUM('Minor ComplaintCodes-NF'!C98,'Minor ComplaintCodes-BC-OT'!C98)</f>
        <v>4637</v>
      </c>
      <c r="D98" s="8">
        <f>SUM('Minor ComplaintCodes-NF'!D98,'Minor ComplaintCodes-BC-OT'!D98)</f>
        <v>4784</v>
      </c>
      <c r="E98" s="8">
        <f>SUM('Minor ComplaintCodes-NF'!E98,'Minor ComplaintCodes-BC-OT'!E98)</f>
        <v>4691</v>
      </c>
      <c r="F98" s="8">
        <f>SUM('Minor ComplaintCodes-NF'!F98,'Minor ComplaintCodes-BC-OT'!F98)</f>
        <v>4932</v>
      </c>
      <c r="G98" s="52">
        <f>IF(B8=0,IF(B98=0,0,100%),(B98)/B8)</f>
        <v>0.02507053844345168</v>
      </c>
      <c r="H98" s="54">
        <f>IF(C8=0,IF(C98=0,0,100%),(C98)/C8)</f>
        <v>0.023945262070746192</v>
      </c>
      <c r="I98" s="141">
        <f>IF(D8=0,IF(D98=0,0,100%),(D98)/D8)</f>
        <v>0.02510073875083949</v>
      </c>
      <c r="J98" s="54">
        <f>IF(E8=0,IF(E98=0,0,100%),(E98)/E8)</f>
        <v>0.024489305831806342</v>
      </c>
      <c r="K98" s="53">
        <f>IF(F8=0,IF(F98=0,0,100%),(F98)/F8)</f>
        <v>0.024754313936096527</v>
      </c>
      <c r="L98" s="11"/>
    </row>
    <row r="99" spans="1:12" ht="12.75">
      <c r="A99" s="2" t="s">
        <v>39</v>
      </c>
      <c r="B99" s="8">
        <f>SUM('Minor ComplaintCodes-NF'!B99,'Minor ComplaintCodes-BC-OT'!B99)</f>
        <v>925</v>
      </c>
      <c r="C99" s="8">
        <f>SUM('Minor ComplaintCodes-NF'!C99,'Minor ComplaintCodes-BC-OT'!C99)</f>
        <v>871</v>
      </c>
      <c r="D99" s="8">
        <f>SUM('Minor ComplaintCodes-NF'!D99,'Minor ComplaintCodes-BC-OT'!D99)</f>
        <v>864</v>
      </c>
      <c r="E99" s="8">
        <f>SUM('Minor ComplaintCodes-NF'!E99,'Minor ComplaintCodes-BC-OT'!E99)</f>
        <v>825</v>
      </c>
      <c r="F99" s="8">
        <f>SUM('Minor ComplaintCodes-NF'!F99,'Minor ComplaintCodes-BC-OT'!F99)</f>
        <v>945</v>
      </c>
      <c r="G99" s="52">
        <f>IF(B8=0,IF(B99=0,0,100%),(B99)/B8)</f>
        <v>0.004531115291167019</v>
      </c>
      <c r="H99" s="54">
        <f>IF(C8=0,IF(C99=0,0,100%),(C99)/C8)</f>
        <v>0.004497805318874257</v>
      </c>
      <c r="I99" s="141">
        <f>IF(D8=0,IF(D99=0,0,100%),(D99)/D8)</f>
        <v>0.004533243787777031</v>
      </c>
      <c r="J99" s="54">
        <f>IF(E8=0,IF(E99=0,0,100%),(E99)/E8)</f>
        <v>0.004306902006233262</v>
      </c>
      <c r="K99" s="53">
        <f>IF(F8=0,IF(F99=0,0,100%),(F99)/F8)</f>
        <v>0.004743071100894408</v>
      </c>
      <c r="L99" s="11"/>
    </row>
    <row r="100" spans="1:12" ht="12.75">
      <c r="A100" s="2" t="s">
        <v>82</v>
      </c>
      <c r="B100" s="8">
        <f>SUM('Minor ComplaintCodes-NF'!B100,'Minor ComplaintCodes-BC-OT'!B100)</f>
        <v>1803</v>
      </c>
      <c r="C100" s="8">
        <f>SUM('Minor ComplaintCodes-NF'!C100,'Minor ComplaintCodes-BC-OT'!C100)</f>
        <v>1715</v>
      </c>
      <c r="D100" s="8">
        <f>SUM('Minor ComplaintCodes-NF'!D100,'Minor ComplaintCodes-BC-OT'!D100)</f>
        <v>1815</v>
      </c>
      <c r="E100" s="8">
        <f>SUM('Minor ComplaintCodes-NF'!E100,'Minor ComplaintCodes-BC-OT'!E100)</f>
        <v>1587</v>
      </c>
      <c r="F100" s="8">
        <f>SUM('Minor ComplaintCodes-NF'!F100,'Minor ComplaintCodes-BC-OT'!F100)</f>
        <v>1606</v>
      </c>
      <c r="G100" s="52">
        <f>IF(B8=0,IF(B100=0,0,100%),(B100)/B8)</f>
        <v>0.008832000940512579</v>
      </c>
      <c r="H100" s="54">
        <f>IF(C8=0,IF(C100=0,0,100%),(C100)/C8)</f>
        <v>0.008856183836819003</v>
      </c>
      <c r="I100" s="141">
        <f>IF(D8=0,IF(D100=0,0,100%),(D100)/D8)</f>
        <v>0.0095229600402955</v>
      </c>
      <c r="J100" s="54">
        <f>IF(E8=0,IF(E100=0,0,100%),(E100)/E8)</f>
        <v>0.008284913313808711</v>
      </c>
      <c r="K100" s="53">
        <f>IF(F8=0,IF(F100=0,0,100%),(F100)/F8)</f>
        <v>0.008060711310091449</v>
      </c>
      <c r="L100" s="11"/>
    </row>
    <row r="101" spans="1:12" ht="12.75">
      <c r="A101" s="2" t="s">
        <v>119</v>
      </c>
      <c r="B101" s="8">
        <f>SUM('Minor ComplaintCodes-NF'!B101,'Minor ComplaintCodes-BC-OT'!B101)</f>
        <v>1431</v>
      </c>
      <c r="C101" s="8">
        <f>SUM('Minor ComplaintCodes-NF'!C101,'Minor ComplaintCodes-BC-OT'!C101)</f>
        <v>1223</v>
      </c>
      <c r="D101" s="8">
        <f>SUM('Minor ComplaintCodes-NF'!D101,'Minor ComplaintCodes-BC-OT'!D101)</f>
        <v>1241</v>
      </c>
      <c r="E101" s="8">
        <f>SUM('Minor ComplaintCodes-NF'!E101,'Minor ComplaintCodes-BC-OT'!E101)</f>
        <v>1313</v>
      </c>
      <c r="F101" s="8">
        <f>SUM('Minor ComplaintCodes-NF'!F101,'Minor ComplaintCodes-BC-OT'!F101)</f>
        <v>1555</v>
      </c>
      <c r="G101" s="52">
        <f>IF(B8=0,IF(B101=0,0,100%),(B101)/B8)</f>
        <v>0.0070097578180108155</v>
      </c>
      <c r="H101" s="54">
        <f>IF(C8=0,IF(C101=0,0,100%),(C101)/C8)</f>
        <v>0.0063155176865478954</v>
      </c>
      <c r="I101" s="141">
        <f>IF(D8=0,IF(D101=0,0,100%),(D101)/D8)</f>
        <v>0.006511291134989926</v>
      </c>
      <c r="J101" s="54">
        <f>IF(E8=0,IF(E101=0,0,100%),(E101)/E8)</f>
        <v>0.00685449979901124</v>
      </c>
      <c r="K101" s="53">
        <f>IF(F8=0,IF(F101=0,0,100%),(F101)/F8)</f>
        <v>0.0078047360443288935</v>
      </c>
      <c r="L101" s="11"/>
    </row>
    <row r="102" spans="1:12" ht="12.75">
      <c r="A102" s="2" t="s">
        <v>40</v>
      </c>
      <c r="B102" s="8">
        <f>SUM('Minor ComplaintCodes-NF'!B102,'Minor ComplaintCodes-BC-OT'!B102)</f>
        <v>1564</v>
      </c>
      <c r="C102" s="8">
        <f>SUM('Minor ComplaintCodes-NF'!C102,'Minor ComplaintCodes-BC-OT'!C102)</f>
        <v>1512</v>
      </c>
      <c r="D102" s="8">
        <f>SUM('Minor ComplaintCodes-NF'!D102,'Minor ComplaintCodes-BC-OT'!D102)</f>
        <v>1392</v>
      </c>
      <c r="E102" s="8">
        <f>SUM('Minor ComplaintCodes-NF'!E102,'Minor ComplaintCodes-BC-OT'!E102)</f>
        <v>1515</v>
      </c>
      <c r="F102" s="8">
        <f>SUM('Minor ComplaintCodes-NF'!F102,'Minor ComplaintCodes-BC-OT'!F102)</f>
        <v>1564</v>
      </c>
      <c r="G102" s="52">
        <f>IF(B8=0,IF(B102=0,0,100%),(B102)/B8)</f>
        <v>0.0076612587193353714</v>
      </c>
      <c r="H102" s="54">
        <f>IF(C8=0,IF(C102=0,0,100%),(C102)/C8)</f>
        <v>0.007807900852052673</v>
      </c>
      <c r="I102" s="141">
        <f>IF(D8=0,IF(D102=0,0,100%),(D102)/D8)</f>
        <v>0.007303559435862995</v>
      </c>
      <c r="J102" s="54">
        <f>IF(E8=0,IF(E102=0,0,100%),(E102)/E8)</f>
        <v>0.007909038229628353</v>
      </c>
      <c r="K102" s="53">
        <f>IF(F8=0,IF(F102=0,0,100%),(F102)/F8)</f>
        <v>0.007849908150051698</v>
      </c>
      <c r="L102" s="11"/>
    </row>
    <row r="103" spans="1:12" ht="12.75">
      <c r="A103" s="2" t="s">
        <v>41</v>
      </c>
      <c r="B103" s="8">
        <f>SUM('Minor ComplaintCodes-NF'!B103,'Minor ComplaintCodes-BC-OT'!B103)</f>
        <v>136</v>
      </c>
      <c r="C103" s="8">
        <f>SUM('Minor ComplaintCodes-NF'!C103,'Minor ComplaintCodes-BC-OT'!C103)</f>
        <v>127</v>
      </c>
      <c r="D103" s="8">
        <f>SUM('Minor ComplaintCodes-NF'!D103,'Minor ComplaintCodes-BC-OT'!D103)</f>
        <v>115</v>
      </c>
      <c r="E103" s="8">
        <f>SUM('Minor ComplaintCodes-NF'!E103,'Minor ComplaintCodes-BC-OT'!E103)</f>
        <v>120</v>
      </c>
      <c r="F103" s="8">
        <f>SUM('Minor ComplaintCodes-NF'!F103,'Minor ComplaintCodes-BC-OT'!F103)</f>
        <v>128</v>
      </c>
      <c r="G103" s="52">
        <f>IF(B8=0,IF(B103=0,0,100%),(B103)/B8)</f>
        <v>0.0006661964103769888</v>
      </c>
      <c r="H103" s="54">
        <f>IF(C8=0,IF(C103=0,0,100%),(C103)/C8)</f>
        <v>0.0006558223599277046</v>
      </c>
      <c r="I103" s="141">
        <f>IF(D8=0,IF(D103=0,0,100%),(D103)/D8)</f>
        <v>0.0006033831430490262</v>
      </c>
      <c r="J103" s="54">
        <f>IF(E8=0,IF(E103=0,0,100%),(E103)/E8)</f>
        <v>0.000626458473633929</v>
      </c>
      <c r="K103" s="53">
        <f>IF(F8=0,IF(F103=0,0,100%),(F103)/F8)</f>
        <v>0.000642447725835433</v>
      </c>
      <c r="L103" s="11"/>
    </row>
    <row r="104" spans="1:12" ht="12.75">
      <c r="A104" s="2" t="s">
        <v>42</v>
      </c>
      <c r="B104" s="8">
        <f>SUM('Minor ComplaintCodes-NF'!B104,'Minor ComplaintCodes-BC-OT'!B104)</f>
        <v>1057</v>
      </c>
      <c r="C104" s="8">
        <f>SUM('Minor ComplaintCodes-NF'!C104,'Minor ComplaintCodes-BC-OT'!C104)</f>
        <v>974</v>
      </c>
      <c r="D104" s="8">
        <f>SUM('Minor ComplaintCodes-NF'!D104,'Minor ComplaintCodes-BC-OT'!D104)</f>
        <v>975</v>
      </c>
      <c r="E104" s="8">
        <f>SUM('Minor ComplaintCodes-NF'!E104,'Minor ComplaintCodes-BC-OT'!E104)</f>
        <v>983</v>
      </c>
      <c r="F104" s="8">
        <f>SUM('Minor ComplaintCodes-NF'!F104,'Minor ComplaintCodes-BC-OT'!F104)</f>
        <v>1079</v>
      </c>
      <c r="G104" s="52">
        <f>IF(B8=0,IF(B104=0,0,100%),(B104)/B8)</f>
        <v>0.005177717689474097</v>
      </c>
      <c r="H104" s="54">
        <f>IF(C8=0,IF(C104=0,0,100%),(C104)/C8)</f>
        <v>0.005029692744642396</v>
      </c>
      <c r="I104" s="141">
        <f>IF(D8=0,IF(D104=0,0,100%),(D104)/D8)</f>
        <v>0.0051156396910678305</v>
      </c>
      <c r="J104" s="54">
        <f>IF(E8=0,IF(E104=0,0,100%),(E104)/E8)</f>
        <v>0.005131738996517935</v>
      </c>
      <c r="K104" s="53">
        <f>IF(F8=0,IF(F104=0,0,100%),(F104)/F8)</f>
        <v>0.005415633563878377</v>
      </c>
      <c r="L104" s="11"/>
    </row>
    <row r="105" spans="1:12" ht="25.5">
      <c r="A105" s="2" t="s">
        <v>43</v>
      </c>
      <c r="B105" s="8">
        <f>SUM('Minor ComplaintCodes-NF'!B105,'Minor ComplaintCodes-BC-OT'!B105)</f>
        <v>95</v>
      </c>
      <c r="C105" s="8">
        <f>SUM('Minor ComplaintCodes-NF'!C105,'Minor ComplaintCodes-BC-OT'!C105)</f>
        <v>113</v>
      </c>
      <c r="D105" s="8">
        <f>SUM('Minor ComplaintCodes-NF'!D105,'Minor ComplaintCodes-BC-OT'!D105)</f>
        <v>112</v>
      </c>
      <c r="E105" s="8">
        <f>SUM('Minor ComplaintCodes-NF'!E105,'Minor ComplaintCodes-BC-OT'!E105)</f>
        <v>120</v>
      </c>
      <c r="F105" s="8">
        <f>SUM('Minor ComplaintCodes-NF'!F105,'Minor ComplaintCodes-BC-OT'!F105)</f>
        <v>136</v>
      </c>
      <c r="G105" s="52">
        <f>IF(B8=0,IF(B105=0,0,100%),(B105)/B8)</f>
        <v>0.00046535778666039656</v>
      </c>
      <c r="H105" s="54">
        <f>IF(C8=0,IF(C105=0,0,100%),(C105)/C8)</f>
        <v>0.0005835269816679577</v>
      </c>
      <c r="I105" s="141">
        <f>IF(D8=0,IF(D105=0,0,100%),(D105)/D8)</f>
        <v>0.0005876427132303559</v>
      </c>
      <c r="J105" s="54">
        <f>IF(E8=0,IF(E105=0,0,100%),(E105)/E8)</f>
        <v>0.000626458473633929</v>
      </c>
      <c r="K105" s="53">
        <f>IF(F8=0,IF(F105=0,0,100%),(F105)/F8)</f>
        <v>0.0006826007087001476</v>
      </c>
      <c r="L105" s="11"/>
    </row>
    <row r="106" spans="1:12" ht="12.75">
      <c r="A106" s="3" t="s">
        <v>130</v>
      </c>
      <c r="B106" s="8">
        <f>SUM('Minor ComplaintCodes-NF'!B106,'Minor ComplaintCodes-BC-OT'!B106)</f>
        <v>18996</v>
      </c>
      <c r="C106" s="8">
        <f>SUM('Minor ComplaintCodes-NF'!C106,'Minor ComplaintCodes-BC-OT'!C106)</f>
        <v>17624</v>
      </c>
      <c r="D106" s="8">
        <f>SUM('Minor ComplaintCodes-NF'!D106,'Minor ComplaintCodes-BC-OT'!D106)</f>
        <v>17690</v>
      </c>
      <c r="E106" s="8">
        <f>SUM('Minor ComplaintCodes-NF'!E106,'Minor ComplaintCodes-BC-OT'!E106)</f>
        <v>17793</v>
      </c>
      <c r="F106" s="8">
        <f>SUM('Minor ComplaintCodes-NF'!F106,'Minor ComplaintCodes-BC-OT'!F106)</f>
        <v>19127</v>
      </c>
      <c r="G106" s="52">
        <f>IF(B8=0,IF(B106=0,0,100%),(B106)/B8)</f>
        <v>0.09305196332000941</v>
      </c>
      <c r="H106" s="54">
        <f>IF(C8=0,IF(C106=0,0,100%),(C106)/C8)</f>
        <v>0.09100955331784147</v>
      </c>
      <c r="I106" s="141">
        <f>IF(D8=0,IF(D106=0,0,100%),(D106)/D8)</f>
        <v>0.0928160678307589</v>
      </c>
      <c r="J106" s="54">
        <f>IF(E8=0,IF(E106=0,0,100%),(E106)/E8)</f>
        <v>0.09288813017807082</v>
      </c>
      <c r="K106" s="53">
        <f>IF(F8=0,IF(F106=0,0,100%),(F106)/F8)</f>
        <v>0.09600076290667443</v>
      </c>
      <c r="L106" s="11"/>
    </row>
    <row r="107" spans="1:12" ht="25.5">
      <c r="A107" s="6" t="s">
        <v>173</v>
      </c>
      <c r="B107" s="8"/>
      <c r="C107" s="8"/>
      <c r="D107" s="8"/>
      <c r="E107" s="8"/>
      <c r="F107" s="8"/>
      <c r="G107" s="136"/>
      <c r="H107" s="12"/>
      <c r="I107" s="143"/>
      <c r="J107" s="12"/>
      <c r="K107" s="138"/>
      <c r="L107" s="11"/>
    </row>
    <row r="108" spans="1:12" ht="25.5">
      <c r="A108" s="2" t="s">
        <v>83</v>
      </c>
      <c r="B108" s="8">
        <f>SUM('Minor ComplaintCodes-NF'!B108,'Minor ComplaintCodes-BC-OT'!B108)</f>
        <v>541</v>
      </c>
      <c r="C108" s="8">
        <f>SUM('Minor ComplaintCodes-NF'!C108,'Minor ComplaintCodes-BC-OT'!C108)</f>
        <v>431</v>
      </c>
      <c r="D108" s="8">
        <f>SUM('Minor ComplaintCodes-NF'!D108,'Minor ComplaintCodes-BC-OT'!D108)</f>
        <v>434</v>
      </c>
      <c r="E108" s="8">
        <f>SUM('Minor ComplaintCodes-NF'!E108,'Minor ComplaintCodes-BC-OT'!E108)</f>
        <v>471</v>
      </c>
      <c r="F108" s="8">
        <f>SUM('Minor ComplaintCodes-NF'!F108,'Minor ComplaintCodes-BC-OT'!F108)</f>
        <v>405</v>
      </c>
      <c r="G108" s="52">
        <f>IF(B8=0,IF(B108=0,0,100%),(B108)/B8)</f>
        <v>0.0026500901324555217</v>
      </c>
      <c r="H108" s="54">
        <f>IF(C8=0,IF(C108=0,0,100%),(C108)/C8)</f>
        <v>0.00222566485928221</v>
      </c>
      <c r="I108" s="141">
        <f>IF(D8=0,IF(D108=0,0,100%),(D108)/D8)</f>
        <v>0.0022771155137676293</v>
      </c>
      <c r="J108" s="54">
        <f>IF(E8=0,IF(E108=0,0,100%),(E108)/E8)</f>
        <v>0.0024588495090131714</v>
      </c>
      <c r="K108" s="53">
        <f>IF(F8=0,IF(F108=0,0,100%),(F108)/F8)</f>
        <v>0.0020327447575261746</v>
      </c>
      <c r="L108" s="11"/>
    </row>
    <row r="109" spans="1:12" ht="12.75">
      <c r="A109" s="2" t="s">
        <v>84</v>
      </c>
      <c r="B109" s="8">
        <f>SUM('Minor ComplaintCodes-NF'!B109,'Minor ComplaintCodes-BC-OT'!B109)</f>
        <v>923</v>
      </c>
      <c r="C109" s="8">
        <f>SUM('Minor ComplaintCodes-NF'!C109,'Minor ComplaintCodes-BC-OT'!C109)</f>
        <v>817</v>
      </c>
      <c r="D109" s="8">
        <f>SUM('Minor ComplaintCodes-NF'!D109,'Minor ComplaintCodes-BC-OT'!D109)</f>
        <v>787</v>
      </c>
      <c r="E109" s="8">
        <f>SUM('Minor ComplaintCodes-NF'!E109,'Minor ComplaintCodes-BC-OT'!E109)</f>
        <v>723</v>
      </c>
      <c r="F109" s="8">
        <f>SUM('Minor ComplaintCodes-NF'!F109,'Minor ComplaintCodes-BC-OT'!F109)</f>
        <v>714</v>
      </c>
      <c r="G109" s="52">
        <f>IF(B8=0,IF(B109=0,0,100%),(B109)/B8)</f>
        <v>0.004521318285132064</v>
      </c>
      <c r="H109" s="54">
        <f>IF(C8=0,IF(C109=0,0,100%),(C109)/C8)</f>
        <v>0.004218951717015234</v>
      </c>
      <c r="I109" s="141">
        <f>IF(D8=0,IF(D109=0,0,100%),(D109)/D8)</f>
        <v>0.004129239422431162</v>
      </c>
      <c r="J109" s="54">
        <f>IF(E8=0,IF(E109=0,0,100%),(E109)/E8)</f>
        <v>0.003774412303644422</v>
      </c>
      <c r="K109" s="53">
        <f>IF(F8=0,IF(F109=0,0,100%),(F109)/F8)</f>
        <v>0.0035836537206757747</v>
      </c>
      <c r="L109" s="11"/>
    </row>
    <row r="110" spans="1:12" ht="12.75">
      <c r="A110" s="2" t="s">
        <v>174</v>
      </c>
      <c r="B110" s="8">
        <f>SUM('Minor ComplaintCodes-NF'!B110,'Minor ComplaintCodes-BC-OT'!B110)</f>
        <v>240</v>
      </c>
      <c r="C110" s="8">
        <f>SUM('Minor ComplaintCodes-NF'!C110,'Minor ComplaintCodes-BC-OT'!C110)</f>
        <v>295</v>
      </c>
      <c r="D110" s="8">
        <f>SUM('Minor ComplaintCodes-NF'!D110,'Minor ComplaintCodes-BC-OT'!D110)</f>
        <v>223</v>
      </c>
      <c r="E110" s="8">
        <f>SUM('Minor ComplaintCodes-NF'!E110,'Minor ComplaintCodes-BC-OT'!E110)</f>
        <v>146</v>
      </c>
      <c r="F110" s="8">
        <f>SUM('Minor ComplaintCodes-NF'!F110,'Minor ComplaintCodes-BC-OT'!F110)</f>
        <v>174</v>
      </c>
      <c r="G110" s="52">
        <f>IF(B8=0,IF(B110=0,0,100%),(B110)/B8)</f>
        <v>0.0011756407241946861</v>
      </c>
      <c r="H110" s="54">
        <f>IF(C8=0,IF(C110=0,0,100%),(C110)/C8)</f>
        <v>0.0015233668990446683</v>
      </c>
      <c r="I110" s="141">
        <f>IF(D8=0,IF(D110=0,0,100%),(D110)/D8)</f>
        <v>0.001170038616521155</v>
      </c>
      <c r="J110" s="54">
        <f>IF(E8=0,IF(E110=0,0,100%),(E110)/E8)</f>
        <v>0.0007621911429212802</v>
      </c>
      <c r="K110" s="53">
        <f>IF(F8=0,IF(F110=0,0,100%),(F110)/F8)</f>
        <v>0.0008733273773075418</v>
      </c>
      <c r="L110" s="11"/>
    </row>
    <row r="111" spans="1:12" ht="25.5">
      <c r="A111" s="2" t="s">
        <v>44</v>
      </c>
      <c r="B111" s="8">
        <f>SUM('Minor ComplaintCodes-NF'!B111,'Minor ComplaintCodes-BC-OT'!B111)</f>
        <v>1462</v>
      </c>
      <c r="C111" s="8">
        <f>SUM('Minor ComplaintCodes-NF'!C111,'Minor ComplaintCodes-BC-OT'!C111)</f>
        <v>1410</v>
      </c>
      <c r="D111" s="8">
        <f>SUM('Minor ComplaintCodes-NF'!D111,'Minor ComplaintCodes-BC-OT'!D111)</f>
        <v>1361</v>
      </c>
      <c r="E111" s="8">
        <f>SUM('Minor ComplaintCodes-NF'!E111,'Minor ComplaintCodes-BC-OT'!E111)</f>
        <v>1293</v>
      </c>
      <c r="F111" s="8">
        <f>SUM('Minor ComplaintCodes-NF'!F111,'Minor ComplaintCodes-BC-OT'!F111)</f>
        <v>1554</v>
      </c>
      <c r="G111" s="52">
        <f>IF(B8=0,IF(B111=0,0,100%),(B111)/B8)</f>
        <v>0.00716161141155263</v>
      </c>
      <c r="H111" s="54">
        <f>IF(C8=0,IF(C111=0,0,100%),(C111)/C8)</f>
        <v>0.007281177381874516</v>
      </c>
      <c r="I111" s="141">
        <f>IF(D8=0,IF(D111=0,0,100%),(D111)/D8)</f>
        <v>0.007140908327736736</v>
      </c>
      <c r="J111" s="54">
        <f>IF(E8=0,IF(E111=0,0,100%),(E111)/E8)</f>
        <v>0.006750090053405585</v>
      </c>
      <c r="K111" s="53">
        <f>IF(F8=0,IF(F111=0,0,100%),(F111)/F8)</f>
        <v>0.007799716921470804</v>
      </c>
      <c r="L111" s="11"/>
    </row>
    <row r="112" spans="1:12" ht="12.75">
      <c r="A112" s="2" t="s">
        <v>85</v>
      </c>
      <c r="B112" s="8">
        <f>SUM('Minor ComplaintCodes-NF'!B112,'Minor ComplaintCodes-BC-OT'!B112)</f>
        <v>101</v>
      </c>
      <c r="C112" s="8">
        <f>SUM('Minor ComplaintCodes-NF'!C112,'Minor ComplaintCodes-BC-OT'!C112)</f>
        <v>135</v>
      </c>
      <c r="D112" s="8">
        <f>SUM('Minor ComplaintCodes-NF'!D112,'Minor ComplaintCodes-BC-OT'!D112)</f>
        <v>98</v>
      </c>
      <c r="E112" s="8">
        <f>SUM('Minor ComplaintCodes-NF'!E112,'Minor ComplaintCodes-BC-OT'!E112)</f>
        <v>98</v>
      </c>
      <c r="F112" s="8">
        <f>SUM('Minor ComplaintCodes-NF'!F112,'Minor ComplaintCodes-BC-OT'!F112)</f>
        <v>84</v>
      </c>
      <c r="G112" s="52">
        <f>IF(B8=0,IF(B112=0,0,100%),(B112)/B8)</f>
        <v>0.0004947488047652637</v>
      </c>
      <c r="H112" s="54">
        <f>IF(C8=0,IF(C112=0,0,100%),(C112)/C8)</f>
        <v>0.0006971340046475601</v>
      </c>
      <c r="I112" s="141">
        <f>IF(D8=0,IF(D112=0,0,100%),(D112)/D8)</f>
        <v>0.0005141873740765614</v>
      </c>
      <c r="J112" s="54">
        <f>IF(E8=0,IF(E112=0,0,100%),(E112)/E8)</f>
        <v>0.0005116077534677087</v>
      </c>
      <c r="K112" s="53">
        <f>IF(F8=0,IF(F112=0,0,100%),(F112)/F8)</f>
        <v>0.00042160632007950293</v>
      </c>
      <c r="L112" s="11"/>
    </row>
    <row r="113" spans="1:12" ht="12.75">
      <c r="A113" s="2" t="s">
        <v>45</v>
      </c>
      <c r="B113" s="8">
        <f>SUM('Minor ComplaintCodes-NF'!B113,'Minor ComplaintCodes-BC-OT'!B113)</f>
        <v>145</v>
      </c>
      <c r="C113" s="8">
        <f>SUM('Minor ComplaintCodes-NF'!C113,'Minor ComplaintCodes-BC-OT'!C113)</f>
        <v>119</v>
      </c>
      <c r="D113" s="8">
        <f>SUM('Minor ComplaintCodes-NF'!D113,'Minor ComplaintCodes-BC-OT'!D113)</f>
        <v>108</v>
      </c>
      <c r="E113" s="8">
        <f>SUM('Minor ComplaintCodes-NF'!E113,'Minor ComplaintCodes-BC-OT'!E113)</f>
        <v>162</v>
      </c>
      <c r="F113" s="8">
        <f>SUM('Minor ComplaintCodes-NF'!F113,'Minor ComplaintCodes-BC-OT'!F113)</f>
        <v>355</v>
      </c>
      <c r="G113" s="52">
        <f>IF(B8=0,IF(B113=0,0,100%),(B113)/B8)</f>
        <v>0.0007102829375342895</v>
      </c>
      <c r="H113" s="54">
        <f>IF(C8=0,IF(C113=0,0,100%),(C113)/C8)</f>
        <v>0.0006145107152078492</v>
      </c>
      <c r="I113" s="141">
        <f>IF(D8=0,IF(D113=0,0,100%),(D113)/D8)</f>
        <v>0.0005666554734721289</v>
      </c>
      <c r="J113" s="54">
        <f>IF(E8=0,IF(E113=0,0,100%),(E113)/E8)</f>
        <v>0.0008457189394058041</v>
      </c>
      <c r="K113" s="53">
        <f>IF(F8=0,IF(F113=0,0,100%),(F113)/F8)</f>
        <v>0.0017817886146217086</v>
      </c>
      <c r="L113" s="11"/>
    </row>
    <row r="114" spans="1:12" ht="12.75">
      <c r="A114" s="2" t="s">
        <v>175</v>
      </c>
      <c r="B114" s="8">
        <f>SUM('Minor ComplaintCodes-NF'!B114,'Minor ComplaintCodes-BC-OT'!B114)</f>
        <v>439</v>
      </c>
      <c r="C114" s="8">
        <f>SUM('Minor ComplaintCodes-NF'!C114,'Minor ComplaintCodes-BC-OT'!C114)</f>
        <v>496</v>
      </c>
      <c r="D114" s="8">
        <f>SUM('Minor ComplaintCodes-NF'!D114,'Minor ComplaintCodes-BC-OT'!D114)</f>
        <v>442</v>
      </c>
      <c r="E114" s="8">
        <f>SUM('Minor ComplaintCodes-NF'!E114,'Minor ComplaintCodes-BC-OT'!E114)</f>
        <v>422</v>
      </c>
      <c r="F114" s="8">
        <f>SUM('Minor ComplaintCodes-NF'!F114,'Minor ComplaintCodes-BC-OT'!F114)</f>
        <v>427</v>
      </c>
      <c r="G114" s="52">
        <f>IF(B8=0,IF(B114=0,0,100%),(B114)/B8)</f>
        <v>0.00215044282467278</v>
      </c>
      <c r="H114" s="54">
        <f>IF(C8=0,IF(C114=0,0,100%),(C114)/C8)</f>
        <v>0.0025613219726310353</v>
      </c>
      <c r="I114" s="141">
        <f>IF(D8=0,IF(D114=0,0,100%),(D114)/D8)</f>
        <v>0.0023190899932840833</v>
      </c>
      <c r="J114" s="54">
        <f>IF(E8=0,IF(E114=0,0,100%),(E114)/E8)</f>
        <v>0.002203045632279317</v>
      </c>
      <c r="K114" s="53">
        <f>IF(F8=0,IF(F114=0,0,100%),(F114)/F8)</f>
        <v>0.00214316546040414</v>
      </c>
      <c r="L114" s="11"/>
    </row>
    <row r="115" spans="1:12" ht="25.5">
      <c r="A115" s="2" t="s">
        <v>46</v>
      </c>
      <c r="B115" s="8">
        <f>SUM('Minor ComplaintCodes-NF'!B115,'Minor ComplaintCodes-BC-OT'!B115)</f>
        <v>217</v>
      </c>
      <c r="C115" s="8">
        <f>SUM('Minor ComplaintCodes-NF'!C115,'Minor ComplaintCodes-BC-OT'!C115)</f>
        <v>190</v>
      </c>
      <c r="D115" s="8">
        <f>SUM('Minor ComplaintCodes-NF'!D115,'Minor ComplaintCodes-BC-OT'!D115)</f>
        <v>182</v>
      </c>
      <c r="E115" s="8">
        <f>SUM('Minor ComplaintCodes-NF'!E115,'Minor ComplaintCodes-BC-OT'!E115)</f>
        <v>190</v>
      </c>
      <c r="F115" s="8">
        <f>SUM('Minor ComplaintCodes-NF'!F115,'Minor ComplaintCodes-BC-OT'!F115)</f>
        <v>162</v>
      </c>
      <c r="G115" s="52">
        <f>IF(B8=0,IF(B115=0,0,100%),(B115)/B8)</f>
        <v>0.0010629751547926954</v>
      </c>
      <c r="H115" s="54">
        <f>IF(C8=0,IF(C115=0,0,100%),(C115)/C8)</f>
        <v>0.000981151562096566</v>
      </c>
      <c r="I115" s="141">
        <f>IF(D8=0,IF(D115=0,0,100%),(D115)/D8)</f>
        <v>0.0009549194089993284</v>
      </c>
      <c r="J115" s="54">
        <f>IF(E8=0,IF(E115=0,0,100%),(E115)/E8)</f>
        <v>0.000991892583253721</v>
      </c>
      <c r="K115" s="53">
        <f>IF(F8=0,IF(F115=0,0,100%),(F115)/F8)</f>
        <v>0.0008130979030104699</v>
      </c>
      <c r="L115" s="11"/>
    </row>
    <row r="116" spans="1:12" ht="12.75" customHeight="1">
      <c r="A116" s="3" t="s">
        <v>176</v>
      </c>
      <c r="B116" s="8">
        <f>SUM('Minor ComplaintCodes-NF'!B116,'Minor ComplaintCodes-BC-OT'!B116)</f>
        <v>4068</v>
      </c>
      <c r="C116" s="8">
        <f>SUM('Minor ComplaintCodes-NF'!C116,'Minor ComplaintCodes-BC-OT'!C116)</f>
        <v>3893</v>
      </c>
      <c r="D116" s="8">
        <f>SUM('Minor ComplaintCodes-NF'!D116,'Minor ComplaintCodes-BC-OT'!D116)</f>
        <v>3635</v>
      </c>
      <c r="E116" s="8">
        <f>SUM('Minor ComplaintCodes-NF'!E116,'Minor ComplaintCodes-BC-OT'!E116)</f>
        <v>3505</v>
      </c>
      <c r="F116" s="8">
        <f>SUM('Minor ComplaintCodes-NF'!F116,'Minor ComplaintCodes-BC-OT'!F116)</f>
        <v>3875</v>
      </c>
      <c r="G116" s="52">
        <f>IF(B8=0,IF(B116=0,0,100%),(B116)/B8)</f>
        <v>0.01992711027509993</v>
      </c>
      <c r="H116" s="54">
        <f>IF(C8=0,IF(C116=0,0,100%),(C116)/C8)</f>
        <v>0.020103279111799637</v>
      </c>
      <c r="I116" s="141">
        <f>IF(D8=0,IF(D116=0,0,100%),(D116)/D8)</f>
        <v>0.019072154130288784</v>
      </c>
      <c r="J116" s="54">
        <f>IF(E8=0,IF(E116=0,0,100%),(E116)/E8)</f>
        <v>0.01829780791739101</v>
      </c>
      <c r="K116" s="53">
        <f>IF(F8=0,IF(F116=0,0,100%),(F116)/F8)</f>
        <v>0.019449101075096117</v>
      </c>
      <c r="L116" s="11"/>
    </row>
    <row r="117" spans="1:12" ht="12.75" customHeight="1">
      <c r="A117" s="1" t="s">
        <v>47</v>
      </c>
      <c r="B117" s="8"/>
      <c r="C117" s="8"/>
      <c r="D117" s="8"/>
      <c r="E117" s="8"/>
      <c r="F117" s="8"/>
      <c r="G117" s="52"/>
      <c r="H117" s="54"/>
      <c r="I117" s="141"/>
      <c r="J117" s="54"/>
      <c r="K117" s="53"/>
      <c r="L117" s="11"/>
    </row>
    <row r="118" spans="1:12" ht="12.75" customHeight="1">
      <c r="A118" s="5" t="s">
        <v>177</v>
      </c>
      <c r="B118" s="8">
        <f>SUM('Minor ComplaintCodes-NF'!B118,'Minor ComplaintCodes-BC-OT'!B118)</f>
        <v>419</v>
      </c>
      <c r="C118" s="8">
        <f>SUM('Minor ComplaintCodes-NF'!C118,'Minor ComplaintCodes-BC-OT'!C118)</f>
        <v>439</v>
      </c>
      <c r="D118" s="8">
        <f>SUM('Minor ComplaintCodes-NF'!D118,'Minor ComplaintCodes-BC-OT'!D118)</f>
        <v>388</v>
      </c>
      <c r="E118" s="8">
        <f>SUM('Minor ComplaintCodes-NF'!E118,'Minor ComplaintCodes-BC-OT'!E118)</f>
        <v>344</v>
      </c>
      <c r="F118" s="8">
        <f>SUM('Minor ComplaintCodes-NF'!F118,'Minor ComplaintCodes-BC-OT'!F118)</f>
        <v>460</v>
      </c>
      <c r="G118" s="52">
        <f>IF(B8=0,IF(B118=0,0,100%),(B118)/B8)</f>
        <v>0.002052472764323223</v>
      </c>
      <c r="H118" s="54">
        <f>IF(C8=0,IF(C118=0,0,100%),(C118)/C8)</f>
        <v>0.0022669765040020658</v>
      </c>
      <c r="I118" s="141">
        <f>IF(D8=0,IF(D118=0,0,100%),(D118)/D8)</f>
        <v>0.002035762256548019</v>
      </c>
      <c r="J118" s="54">
        <f>IF(E8=0,IF(E118=0,0,100%),(E118)/E8)</f>
        <v>0.001795847624417263</v>
      </c>
      <c r="K118" s="53">
        <f>IF(F8=0,IF(F118=0,0,100%),(F118)/F8)</f>
        <v>0.0023087965147210875</v>
      </c>
      <c r="L118" s="11"/>
    </row>
    <row r="119" spans="1:12" ht="12.75" customHeight="1">
      <c r="A119" s="2" t="s">
        <v>48</v>
      </c>
      <c r="B119" s="8">
        <f>SUM('Minor ComplaintCodes-NF'!B119,'Minor ComplaintCodes-BC-OT'!B119)</f>
        <v>2563</v>
      </c>
      <c r="C119" s="8">
        <f>SUM('Minor ComplaintCodes-NF'!C119,'Minor ComplaintCodes-BC-OT'!C119)</f>
        <v>2283</v>
      </c>
      <c r="D119" s="8">
        <f>SUM('Minor ComplaintCodes-NF'!D119,'Minor ComplaintCodes-BC-OT'!D119)</f>
        <v>2389</v>
      </c>
      <c r="E119" s="8">
        <f>SUM('Minor ComplaintCodes-NF'!E119,'Minor ComplaintCodes-BC-OT'!E119)</f>
        <v>2454</v>
      </c>
      <c r="F119" s="8">
        <f>SUM('Minor ComplaintCodes-NF'!F119,'Minor ComplaintCodes-BC-OT'!F119)</f>
        <v>3025</v>
      </c>
      <c r="G119" s="52">
        <f>IF(B8=0,IF(B119=0,0,100%),(B119)/B8)</f>
        <v>0.012554863233795751</v>
      </c>
      <c r="H119" s="54">
        <f>IF(C8=0,IF(C119=0,0,100%),(C119)/C8)</f>
        <v>0.011789310611928738</v>
      </c>
      <c r="I119" s="141">
        <f>IF(D8=0,IF(D119=0,0,100%),(D119)/D8)</f>
        <v>0.012534628945601074</v>
      </c>
      <c r="J119" s="54">
        <f>IF(E8=0,IF(E119=0,0,100%),(E119)/E8)</f>
        <v>0.012811075785813848</v>
      </c>
      <c r="K119" s="53">
        <f>IF(F8=0,IF(F119=0,0,100%),(F119)/F8)</f>
        <v>0.015182846645720194</v>
      </c>
      <c r="L119" s="11"/>
    </row>
    <row r="120" spans="1:12" ht="12.75" customHeight="1">
      <c r="A120" s="2" t="s">
        <v>86</v>
      </c>
      <c r="B120" s="8">
        <f>SUM('Minor ComplaintCodes-NF'!B120,'Minor ComplaintCodes-BC-OT'!B120)</f>
        <v>1670</v>
      </c>
      <c r="C120" s="8">
        <f>SUM('Minor ComplaintCodes-NF'!C120,'Minor ComplaintCodes-BC-OT'!C120)</f>
        <v>1662</v>
      </c>
      <c r="D120" s="8">
        <f>SUM('Minor ComplaintCodes-NF'!D120,'Minor ComplaintCodes-BC-OT'!D120)</f>
        <v>1447</v>
      </c>
      <c r="E120" s="8">
        <f>SUM('Minor ComplaintCodes-NF'!E120,'Minor ComplaintCodes-BC-OT'!E120)</f>
        <v>1338</v>
      </c>
      <c r="F120" s="8">
        <f>SUM('Minor ComplaintCodes-NF'!F120,'Minor ComplaintCodes-BC-OT'!F120)</f>
        <v>1478</v>
      </c>
      <c r="G120" s="52">
        <f>IF(B8=0,IF(B120=0,0,100%),(B120)/B8)</f>
        <v>0.008180500039188025</v>
      </c>
      <c r="H120" s="54">
        <f>IF(C8=0,IF(C120=0,0,100%),(C120)/C8)</f>
        <v>0.00858249419054996</v>
      </c>
      <c r="I120" s="141">
        <f>IF(D8=0,IF(D120=0,0,100%),(D120)/D8)</f>
        <v>0.0075921339825386165</v>
      </c>
      <c r="J120" s="54">
        <f>IF(E8=0,IF(E120=0,0,100%),(E120)/E8)</f>
        <v>0.006985011981018308</v>
      </c>
      <c r="K120" s="53">
        <f>IF(F8=0,IF(F120=0,0,100%),(F120)/F8)</f>
        <v>0.0074182635842560156</v>
      </c>
      <c r="L120" s="11"/>
    </row>
    <row r="121" spans="1:12" ht="12.75" customHeight="1">
      <c r="A121" s="2" t="s">
        <v>87</v>
      </c>
      <c r="B121" s="8">
        <f>SUM('Minor ComplaintCodes-NF'!B121,'Minor ComplaintCodes-BC-OT'!B121)</f>
        <v>288</v>
      </c>
      <c r="C121" s="8">
        <f>SUM('Minor ComplaintCodes-NF'!C121,'Minor ComplaintCodes-BC-OT'!C121)</f>
        <v>360</v>
      </c>
      <c r="D121" s="8">
        <f>SUM('Minor ComplaintCodes-NF'!D121,'Minor ComplaintCodes-BC-OT'!D121)</f>
        <v>251</v>
      </c>
      <c r="E121" s="8">
        <f>SUM('Minor ComplaintCodes-NF'!E121,'Minor ComplaintCodes-BC-OT'!E121)</f>
        <v>217</v>
      </c>
      <c r="F121" s="8">
        <f>SUM('Minor ComplaintCodes-NF'!F121,'Minor ComplaintCodes-BC-OT'!F121)</f>
        <v>317</v>
      </c>
      <c r="G121" s="52">
        <f>IF(B8=0,IF(B121=0,0,100%),(B121)/B8)</f>
        <v>0.0014107688690336232</v>
      </c>
      <c r="H121" s="54">
        <f>IF(C8=0,IF(C121=0,0,100%),(C121)/C8)</f>
        <v>0.0018590240123934935</v>
      </c>
      <c r="I121" s="141">
        <f>IF(D8=0,IF(D121=0,0,100%),(D121)/D8)</f>
        <v>0.001316949294828744</v>
      </c>
      <c r="J121" s="54">
        <f>IF(E8=0,IF(E121=0,0,100%),(E121)/E8)</f>
        <v>0.001132845739821355</v>
      </c>
      <c r="K121" s="53">
        <f>IF(F8=0,IF(F121=0,0,100%),(F121)/F8)</f>
        <v>0.0015910619460143146</v>
      </c>
      <c r="L121" s="11"/>
    </row>
    <row r="122" spans="1:12" ht="12.75" customHeight="1">
      <c r="A122" s="2" t="s">
        <v>88</v>
      </c>
      <c r="B122" s="8">
        <f>SUM('Minor ComplaintCodes-NF'!B122,'Minor ComplaintCodes-BC-OT'!B122)</f>
        <v>2649</v>
      </c>
      <c r="C122" s="8">
        <f>SUM('Minor ComplaintCodes-NF'!C122,'Minor ComplaintCodes-BC-OT'!C122)</f>
        <v>2175</v>
      </c>
      <c r="D122" s="8">
        <f>SUM('Minor ComplaintCodes-NF'!D122,'Minor ComplaintCodes-BC-OT'!D122)</f>
        <v>2208</v>
      </c>
      <c r="E122" s="8">
        <f>SUM('Minor ComplaintCodes-NF'!E122,'Minor ComplaintCodes-BC-OT'!E122)</f>
        <v>2153</v>
      </c>
      <c r="F122" s="8">
        <f>SUM('Minor ComplaintCodes-NF'!F122,'Minor ComplaintCodes-BC-OT'!F122)</f>
        <v>2549</v>
      </c>
      <c r="G122" s="52">
        <f>IF(B8=0,IF(B122=0,0,100%),(B122)/B8)</f>
        <v>0.012976134493298848</v>
      </c>
      <c r="H122" s="54">
        <f>IF(C8=0,IF(C122=0,0,100%),(C122)/C8)</f>
        <v>0.011231603408210689</v>
      </c>
      <c r="I122" s="141">
        <f>IF(D8=0,IF(D122=0,0,100%),(D122)/D8)</f>
        <v>0.011584956346541303</v>
      </c>
      <c r="J122" s="54">
        <f>IF(E8=0,IF(E122=0,0,100%),(E122)/E8)</f>
        <v>0.011239709114448743</v>
      </c>
      <c r="K122" s="53">
        <f>IF(F8=0,IF(F122=0,0,100%),(F122)/F8)</f>
        <v>0.012793744165269677</v>
      </c>
      <c r="L122" s="11"/>
    </row>
    <row r="123" spans="1:12" ht="12.75" customHeight="1">
      <c r="A123" s="2" t="s">
        <v>89</v>
      </c>
      <c r="B123" s="8">
        <f>SUM('Minor ComplaintCodes-NF'!B123,'Minor ComplaintCodes-BC-OT'!B123)</f>
        <v>1015</v>
      </c>
      <c r="C123" s="8">
        <f>SUM('Minor ComplaintCodes-NF'!C123,'Minor ComplaintCodes-BC-OT'!C123)</f>
        <v>1087</v>
      </c>
      <c r="D123" s="8">
        <f>SUM('Minor ComplaintCodes-NF'!D123,'Minor ComplaintCodes-BC-OT'!D123)</f>
        <v>912</v>
      </c>
      <c r="E123" s="8">
        <f>SUM('Minor ComplaintCodes-NF'!E123,'Minor ComplaintCodes-BC-OT'!E123)</f>
        <v>860</v>
      </c>
      <c r="F123" s="8">
        <f>SUM('Minor ComplaintCodes-NF'!F123,'Minor ComplaintCodes-BC-OT'!F123)</f>
        <v>816</v>
      </c>
      <c r="G123" s="52">
        <f>IF(B8=0,IF(B123=0,0,100%),(B123)/B8)</f>
        <v>0.004971980562740026</v>
      </c>
      <c r="H123" s="54">
        <f>IF(C8=0,IF(C123=0,0,100%),(C123)/C8)</f>
        <v>0.005613219726310354</v>
      </c>
      <c r="I123" s="141">
        <f>IF(D8=0,IF(D123=0,0,100%),(D123)/D8)</f>
        <v>0.004785090664875756</v>
      </c>
      <c r="J123" s="54">
        <f>IF(E8=0,IF(E123=0,0,100%),(E123)/E8)</f>
        <v>0.004489619061043158</v>
      </c>
      <c r="K123" s="53">
        <f>IF(F8=0,IF(F123=0,0,100%),(F123)/F8)</f>
        <v>0.004095604252200885</v>
      </c>
      <c r="L123" s="11"/>
    </row>
    <row r="124" spans="1:12" ht="12.75" customHeight="1">
      <c r="A124" s="2" t="s">
        <v>90</v>
      </c>
      <c r="B124" s="8">
        <f>SUM('Minor ComplaintCodes-NF'!B124,'Minor ComplaintCodes-BC-OT'!B124)</f>
        <v>112</v>
      </c>
      <c r="C124" s="8">
        <f>SUM('Minor ComplaintCodes-NF'!C124,'Minor ComplaintCodes-BC-OT'!C124)</f>
        <v>77</v>
      </c>
      <c r="D124" s="8">
        <f>SUM('Minor ComplaintCodes-NF'!D124,'Minor ComplaintCodes-BC-OT'!D124)</f>
        <v>96</v>
      </c>
      <c r="E124" s="8">
        <f>SUM('Minor ComplaintCodes-NF'!E124,'Minor ComplaintCodes-BC-OT'!E124)</f>
        <v>87</v>
      </c>
      <c r="F124" s="8">
        <f>SUM('Minor ComplaintCodes-NF'!F124,'Minor ComplaintCodes-BC-OT'!F124)</f>
        <v>87</v>
      </c>
      <c r="G124" s="52">
        <f>IF(B8=0,IF(B124=0,0,100%),(B124)/B8)</f>
        <v>0.0005486323379575202</v>
      </c>
      <c r="H124" s="54">
        <f>IF(C8=0,IF(C124=0,0,100%),(C124)/C8)</f>
        <v>0.0003976245804286083</v>
      </c>
      <c r="I124" s="141">
        <f>IF(D8=0,IF(D124=0,0,100%),(D124)/D8)</f>
        <v>0.0005036937541974479</v>
      </c>
      <c r="J124" s="54">
        <f>IF(E8=0,IF(E124=0,0,100%),(E124)/E8)</f>
        <v>0.0004541823933845985</v>
      </c>
      <c r="K124" s="53">
        <f>IF(F8=0,IF(F124=0,0,100%),(F124)/F8)</f>
        <v>0.0004366636886537709</v>
      </c>
      <c r="L124" s="11"/>
    </row>
    <row r="125" spans="1:12" ht="12.75" customHeight="1">
      <c r="A125" s="3" t="s">
        <v>131</v>
      </c>
      <c r="B125" s="8">
        <f>SUM('Minor ComplaintCodes-NF'!B125,'Minor ComplaintCodes-BC-OT'!B125)</f>
        <v>8716</v>
      </c>
      <c r="C125" s="8">
        <f>SUM('Minor ComplaintCodes-NF'!C125,'Minor ComplaintCodes-BC-OT'!C125)</f>
        <v>8083</v>
      </c>
      <c r="D125" s="8">
        <f>SUM('Minor ComplaintCodes-NF'!D125,'Minor ComplaintCodes-BC-OT'!D125)</f>
        <v>7691</v>
      </c>
      <c r="E125" s="8">
        <f>SUM('Minor ComplaintCodes-NF'!E125,'Minor ComplaintCodes-BC-OT'!E125)</f>
        <v>7453</v>
      </c>
      <c r="F125" s="8">
        <f>SUM('Minor ComplaintCodes-NF'!F125,'Minor ComplaintCodes-BC-OT'!F125)</f>
        <v>8732</v>
      </c>
      <c r="G125" s="52">
        <f>IF(B8=0,IF(B125=0,0,100%),(B125)/B8)</f>
        <v>0.04269535230033702</v>
      </c>
      <c r="H125" s="54">
        <f>IF(C8=0,IF(C125=0,0,100%),(C125)/C8)</f>
        <v>0.04174025303382391</v>
      </c>
      <c r="I125" s="141">
        <f>IF(D8=0,IF(D125=0,0,100%),(D125)/D8)</f>
        <v>0.04035321524513096</v>
      </c>
      <c r="J125" s="54">
        <f>IF(E8=0,IF(E125=0,0,100%),(E125)/E8)</f>
        <v>0.03890829169994727</v>
      </c>
      <c r="K125" s="53">
        <f>IF(F8=0,IF(F125=0,0,100%),(F125)/F8)</f>
        <v>0.043826980796835946</v>
      </c>
      <c r="L125" s="11"/>
    </row>
    <row r="126" spans="1:12" ht="12.75" customHeight="1">
      <c r="A126" s="1" t="s">
        <v>49</v>
      </c>
      <c r="B126" s="8"/>
      <c r="C126" s="8"/>
      <c r="D126" s="8"/>
      <c r="E126" s="8"/>
      <c r="F126" s="8"/>
      <c r="G126" s="136"/>
      <c r="H126" s="12"/>
      <c r="I126" s="143"/>
      <c r="J126" s="12"/>
      <c r="K126" s="138"/>
      <c r="L126" s="11"/>
    </row>
    <row r="127" spans="1:12" ht="12.75" customHeight="1">
      <c r="A127" s="2" t="s">
        <v>178</v>
      </c>
      <c r="B127" s="8">
        <f>SUM('Minor ComplaintCodes-NF'!B127,'Minor ComplaintCodes-BC-OT'!B127)</f>
        <v>62</v>
      </c>
      <c r="C127" s="8">
        <f>SUM('Minor ComplaintCodes-NF'!C127,'Minor ComplaintCodes-BC-OT'!C127)</f>
        <v>29</v>
      </c>
      <c r="D127" s="8">
        <f>SUM('Minor ComplaintCodes-NF'!D127,'Minor ComplaintCodes-BC-OT'!D127)</f>
        <v>39</v>
      </c>
      <c r="E127" s="8">
        <f>SUM('Minor ComplaintCodes-NF'!E127,'Minor ComplaintCodes-BC-OT'!E127)</f>
        <v>43</v>
      </c>
      <c r="F127" s="8">
        <f>SUM('Minor ComplaintCodes-NF'!F127,'Minor ComplaintCodes-BC-OT'!F127)</f>
        <v>40</v>
      </c>
      <c r="G127" s="52">
        <f>IF(B8=0,IF(B127=0,0,100%),(B127)/B8)</f>
        <v>0.00030370718708362725</v>
      </c>
      <c r="H127" s="54">
        <f>IF(C8=0,IF(C127=0,0,100%),(C127)/C8)</f>
        <v>0.00014975471210947587</v>
      </c>
      <c r="I127" s="141">
        <f>IF(D8=0,IF(D127=0,0,100%),(D127)/D8)</f>
        <v>0.00020462558764271322</v>
      </c>
      <c r="J127" s="54">
        <f>IF(E8=0,IF(E127=0,0,100%),(E127)/E8)</f>
        <v>0.00022448095305215788</v>
      </c>
      <c r="K127" s="53">
        <f>IF(F8=0,IF(F127=0,0,100%),(F127)/F8)</f>
        <v>0.0002007649143235728</v>
      </c>
      <c r="L127" s="11"/>
    </row>
    <row r="128" spans="1:12" ht="12.75" customHeight="1">
      <c r="A128" s="2" t="s">
        <v>91</v>
      </c>
      <c r="B128" s="8">
        <f>SUM('Minor ComplaintCodes-NF'!B128,'Minor ComplaintCodes-BC-OT'!B128)</f>
        <v>96</v>
      </c>
      <c r="C128" s="8">
        <f>SUM('Minor ComplaintCodes-NF'!C128,'Minor ComplaintCodes-BC-OT'!C128)</f>
        <v>84</v>
      </c>
      <c r="D128" s="8">
        <f>SUM('Minor ComplaintCodes-NF'!D128,'Minor ComplaintCodes-BC-OT'!D128)</f>
        <v>97</v>
      </c>
      <c r="E128" s="8">
        <f>SUM('Minor ComplaintCodes-NF'!E128,'Minor ComplaintCodes-BC-OT'!E128)</f>
        <v>72</v>
      </c>
      <c r="F128" s="8">
        <f>SUM('Minor ComplaintCodes-NF'!F128,'Minor ComplaintCodes-BC-OT'!F128)</f>
        <v>84</v>
      </c>
      <c r="G128" s="52">
        <f>IF(B8=0,IF(B128=0,0,100%),(B128)/B8)</f>
        <v>0.00047025628967787447</v>
      </c>
      <c r="H128" s="54">
        <f>IF(C8=0,IF(C128=0,0,100%),(C128)/C8)</f>
        <v>0.0004337722695584818</v>
      </c>
      <c r="I128" s="141">
        <f>IF(D8=0,IF(D128=0,0,100%),(D128)/D8)</f>
        <v>0.0005089405641370047</v>
      </c>
      <c r="J128" s="54">
        <f>IF(E8=0,IF(E128=0,0,100%),(E128)/E8)</f>
        <v>0.0003758750841803574</v>
      </c>
      <c r="K128" s="53">
        <f>IF(F8=0,IF(F128=0,0,100%),(F128)/F8)</f>
        <v>0.00042160632007950293</v>
      </c>
      <c r="L128" s="11"/>
    </row>
    <row r="129" spans="1:12" ht="12.75" customHeight="1">
      <c r="A129" s="2" t="s">
        <v>50</v>
      </c>
      <c r="B129" s="8">
        <f>SUM('Minor ComplaintCodes-NF'!B129,'Minor ComplaintCodes-BC-OT'!B129)</f>
        <v>259</v>
      </c>
      <c r="C129" s="8">
        <f>SUM('Minor ComplaintCodes-NF'!C129,'Minor ComplaintCodes-BC-OT'!C129)</f>
        <v>164</v>
      </c>
      <c r="D129" s="8">
        <f>SUM('Minor ComplaintCodes-NF'!D129,'Minor ComplaintCodes-BC-OT'!D129)</f>
        <v>147</v>
      </c>
      <c r="E129" s="8">
        <f>SUM('Minor ComplaintCodes-NF'!E129,'Minor ComplaintCodes-BC-OT'!E129)</f>
        <v>202</v>
      </c>
      <c r="F129" s="8">
        <f>SUM('Minor ComplaintCodes-NF'!F129,'Minor ComplaintCodes-BC-OT'!F129)</f>
        <v>143</v>
      </c>
      <c r="G129" s="52">
        <f>IF(B8=0,IF(B129=0,0,100%),(B129)/B8)</f>
        <v>0.0012687122815267654</v>
      </c>
      <c r="H129" s="54">
        <f>IF(C8=0,IF(C129=0,0,100%),(C129)/C8)</f>
        <v>0.0008468887167570358</v>
      </c>
      <c r="I129" s="141">
        <f>IF(D8=0,IF(D129=0,0,100%),(D129)/D8)</f>
        <v>0.0007712810611148422</v>
      </c>
      <c r="J129" s="54">
        <f>IF(E8=0,IF(E129=0,0,100%),(E129)/E8)</f>
        <v>0.0010545384306171138</v>
      </c>
      <c r="K129" s="53">
        <f>IF(F8=0,IF(F129=0,0,100%),(F129)/F8)</f>
        <v>0.0007177345687067728</v>
      </c>
      <c r="L129" s="11"/>
    </row>
    <row r="130" spans="1:12" ht="12.75" customHeight="1">
      <c r="A130" s="2" t="s">
        <v>51</v>
      </c>
      <c r="B130" s="8">
        <f>SUM('Minor ComplaintCodes-NF'!B130,'Minor ComplaintCodes-BC-OT'!B130)</f>
        <v>15</v>
      </c>
      <c r="C130" s="8">
        <f>SUM('Minor ComplaintCodes-NF'!C130,'Minor ComplaintCodes-BC-OT'!C130)</f>
        <v>2</v>
      </c>
      <c r="D130" s="8">
        <f>SUM('Minor ComplaintCodes-NF'!D130,'Minor ComplaintCodes-BC-OT'!D130)</f>
        <v>4</v>
      </c>
      <c r="E130" s="8">
        <f>SUM('Minor ComplaintCodes-NF'!E130,'Minor ComplaintCodes-BC-OT'!E130)</f>
        <v>5</v>
      </c>
      <c r="F130" s="8">
        <f>SUM('Minor ComplaintCodes-NF'!F130,'Minor ComplaintCodes-BC-OT'!F130)</f>
        <v>5</v>
      </c>
      <c r="G130" s="52">
        <f>IF(B8=0,IF(B130=0,0,100%),(B130)/B8)</f>
        <v>7.347754526216788E-05</v>
      </c>
      <c r="H130" s="54">
        <f>IF(C8=0,IF(C130=0,0,100%),(C130)/C8)</f>
        <v>1.0327911179963852E-05</v>
      </c>
      <c r="I130" s="141">
        <f>IF(D8=0,IF(D130=0,0,100%),(D130)/D8)</f>
        <v>2.0987239758227E-05</v>
      </c>
      <c r="J130" s="54">
        <f>IF(E8=0,IF(E130=0,0,100%),(E130)/E8)</f>
        <v>2.610243640141371E-05</v>
      </c>
      <c r="K130" s="53">
        <f>IF(F8=0,IF(F130=0,0,100%),(F130)/F8)</f>
        <v>2.50956142904466E-05</v>
      </c>
      <c r="L130" s="11"/>
    </row>
    <row r="131" spans="1:12" ht="12.75" customHeight="1">
      <c r="A131" s="2" t="s">
        <v>52</v>
      </c>
      <c r="B131" s="8">
        <f>SUM('Minor ComplaintCodes-NF'!B131,'Minor ComplaintCodes-BC-OT'!B131)</f>
        <v>16</v>
      </c>
      <c r="C131" s="8">
        <f>SUM('Minor ComplaintCodes-NF'!C131,'Minor ComplaintCodes-BC-OT'!C131)</f>
        <v>16</v>
      </c>
      <c r="D131" s="8">
        <f>SUM('Minor ComplaintCodes-NF'!D131,'Minor ComplaintCodes-BC-OT'!D131)</f>
        <v>31</v>
      </c>
      <c r="E131" s="8">
        <f>SUM('Minor ComplaintCodes-NF'!E131,'Minor ComplaintCodes-BC-OT'!E131)</f>
        <v>8</v>
      </c>
      <c r="F131" s="8">
        <f>SUM('Minor ComplaintCodes-NF'!F131,'Minor ComplaintCodes-BC-OT'!F131)</f>
        <v>20</v>
      </c>
      <c r="G131" s="52">
        <f>IF(B8=0,IF(B131=0,0,100%),(B131)/B8)</f>
        <v>7.837604827964574E-05</v>
      </c>
      <c r="H131" s="54">
        <f>IF(C8=0,IF(C131=0,0,100%),(C131)/C8)</f>
        <v>8.262328943971082E-05</v>
      </c>
      <c r="I131" s="141">
        <f>IF(D8=0,IF(D131=0,0,100%),(D131)/D8)</f>
        <v>0.00016265110812625923</v>
      </c>
      <c r="J131" s="54">
        <f>IF(E8=0,IF(E131=0,0,100%),(E131)/E8)</f>
        <v>4.1763898242261936E-05</v>
      </c>
      <c r="K131" s="53">
        <f>IF(F8=0,IF(F131=0,0,100%),(F131)/F8)</f>
        <v>0.0001003824571617864</v>
      </c>
      <c r="L131" s="11"/>
    </row>
    <row r="132" spans="1:12" ht="12.75" customHeight="1">
      <c r="A132" s="2" t="s">
        <v>92</v>
      </c>
      <c r="B132" s="8">
        <f>SUM('Minor ComplaintCodes-NF'!B132,'Minor ComplaintCodes-BC-OT'!B132)</f>
        <v>19</v>
      </c>
      <c r="C132" s="8">
        <f>SUM('Minor ComplaintCodes-NF'!C132,'Minor ComplaintCodes-BC-OT'!C132)</f>
        <v>9</v>
      </c>
      <c r="D132" s="8">
        <f>SUM('Minor ComplaintCodes-NF'!D132,'Minor ComplaintCodes-BC-OT'!D132)</f>
        <v>10</v>
      </c>
      <c r="E132" s="8">
        <f>SUM('Minor ComplaintCodes-NF'!E132,'Minor ComplaintCodes-BC-OT'!E132)</f>
        <v>9</v>
      </c>
      <c r="F132" s="8">
        <f>SUM('Minor ComplaintCodes-NF'!F132,'Minor ComplaintCodes-BC-OT'!F132)</f>
        <v>13</v>
      </c>
      <c r="G132" s="52">
        <f>IF(B8=0,IF(B132=0,0,100%),(B132)/B8)</f>
        <v>9.307155733207932E-05</v>
      </c>
      <c r="H132" s="54">
        <f>IF(C8=0,IF(C132=0,0,100%),(C132)/C8)</f>
        <v>4.647560030983733E-05</v>
      </c>
      <c r="I132" s="141">
        <f>IF(D8=0,IF(D132=0,0,100%),(D132)/D8)</f>
        <v>5.2468099395567494E-05</v>
      </c>
      <c r="J132" s="54">
        <f>IF(E8=0,IF(E132=0,0,100%),(E132)/E8)</f>
        <v>4.698438552254468E-05</v>
      </c>
      <c r="K132" s="53">
        <f>IF(F8=0,IF(F132=0,0,100%),(F132)/F8)</f>
        <v>6.524859715516116E-05</v>
      </c>
      <c r="L132" s="11"/>
    </row>
    <row r="133" spans="1:12" ht="12.75" customHeight="1">
      <c r="A133" s="2" t="s">
        <v>93</v>
      </c>
      <c r="B133" s="8">
        <f>SUM('Minor ComplaintCodes-NF'!B133,'Minor ComplaintCodes-BC-OT'!B133)</f>
        <v>105</v>
      </c>
      <c r="C133" s="8">
        <f>SUM('Minor ComplaintCodes-NF'!C133,'Minor ComplaintCodes-BC-OT'!C133)</f>
        <v>69</v>
      </c>
      <c r="D133" s="8">
        <f>SUM('Minor ComplaintCodes-NF'!D133,'Minor ComplaintCodes-BC-OT'!D133)</f>
        <v>52</v>
      </c>
      <c r="E133" s="8">
        <f>SUM('Minor ComplaintCodes-NF'!E133,'Minor ComplaintCodes-BC-OT'!E133)</f>
        <v>176</v>
      </c>
      <c r="F133" s="8">
        <f>SUM('Minor ComplaintCodes-NF'!F133,'Minor ComplaintCodes-BC-OT'!F133)</f>
        <v>83</v>
      </c>
      <c r="G133" s="52">
        <f>IF(B8=0,IF(B133=0,0,100%),(B133)/B8)</f>
        <v>0.0005143428168351751</v>
      </c>
      <c r="H133" s="54">
        <f>IF(C8=0,IF(C133=0,0,100%),(C133)/C8)</f>
        <v>0.0003563129357087529</v>
      </c>
      <c r="I133" s="141">
        <f>IF(D8=0,IF(D133=0,0,100%),(D133)/D8)</f>
        <v>0.000272834116856951</v>
      </c>
      <c r="J133" s="54">
        <f>IF(E8=0,IF(E133=0,0,100%),(E133)/E8)</f>
        <v>0.0009188057613297625</v>
      </c>
      <c r="K133" s="53">
        <f>IF(F8=0,IF(F133=0,0,100%),(F133)/F8)</f>
        <v>0.00041658719722141357</v>
      </c>
      <c r="L133" s="11"/>
    </row>
    <row r="134" spans="1:12" ht="12.75" customHeight="1">
      <c r="A134" s="3" t="s">
        <v>132</v>
      </c>
      <c r="B134" s="8">
        <f>SUM('Minor ComplaintCodes-NF'!B134,'Minor ComplaintCodes-BC-OT'!B134)</f>
        <v>572</v>
      </c>
      <c r="C134" s="8">
        <f>SUM('Minor ComplaintCodes-NF'!C134,'Minor ComplaintCodes-BC-OT'!C134)</f>
        <v>373</v>
      </c>
      <c r="D134" s="8">
        <f>SUM('Minor ComplaintCodes-NF'!D134,'Minor ComplaintCodes-BC-OT'!D134)</f>
        <v>380</v>
      </c>
      <c r="E134" s="8">
        <f>SUM('Minor ComplaintCodes-NF'!E134,'Minor ComplaintCodes-BC-OT'!E134)</f>
        <v>515</v>
      </c>
      <c r="F134" s="8">
        <f>SUM('Minor ComplaintCodes-NF'!F134,'Minor ComplaintCodes-BC-OT'!F134)</f>
        <v>388</v>
      </c>
      <c r="G134" s="52">
        <f>IF(B8=0,IF(B134=0,0,100%),(B134)/B8)</f>
        <v>0.002801943725997335</v>
      </c>
      <c r="H134" s="54">
        <f>IF(C8=0,IF(C134=0,0,100%),(C134)/C8)</f>
        <v>0.0019261554350632586</v>
      </c>
      <c r="I134" s="141">
        <f>IF(D8=0,IF(D134=0,0,100%),(D134)/D8)</f>
        <v>0.001993787777031565</v>
      </c>
      <c r="J134" s="54">
        <f>IF(E8=0,IF(E134=0,0,100%),(E134)/E8)</f>
        <v>0.0026885509493456117</v>
      </c>
      <c r="K134" s="53">
        <f>IF(F8=0,IF(F134=0,0,100%),(F134)/F8)</f>
        <v>0.0019474196689386564</v>
      </c>
      <c r="L134" s="11"/>
    </row>
    <row r="135" spans="1:12" ht="12.75" customHeight="1">
      <c r="A135" s="1" t="s">
        <v>53</v>
      </c>
      <c r="B135" s="8"/>
      <c r="C135" s="8"/>
      <c r="D135" s="8"/>
      <c r="E135" s="8"/>
      <c r="F135" s="8"/>
      <c r="G135" s="136"/>
      <c r="H135" s="12"/>
      <c r="I135" s="143"/>
      <c r="J135" s="12"/>
      <c r="K135" s="138"/>
      <c r="L135" s="11"/>
    </row>
    <row r="136" spans="1:12" ht="12.75" customHeight="1">
      <c r="A136" s="2" t="s">
        <v>94</v>
      </c>
      <c r="B136" s="8">
        <f>SUM('Minor ComplaintCodes-NF'!B136,'Minor ComplaintCodes-BC-OT'!B136)</f>
        <v>345</v>
      </c>
      <c r="C136" s="8">
        <f>SUM('Minor ComplaintCodes-NF'!C136,'Minor ComplaintCodes-BC-OT'!C136)</f>
        <v>328</v>
      </c>
      <c r="D136" s="8">
        <f>SUM('Minor ComplaintCodes-NF'!D136,'Minor ComplaintCodes-BC-OT'!D136)</f>
        <v>323</v>
      </c>
      <c r="E136" s="8">
        <f>SUM('Minor ComplaintCodes-NF'!E136,'Minor ComplaintCodes-BC-OT'!E136)</f>
        <v>439</v>
      </c>
      <c r="F136" s="8">
        <f>SUM('Minor ComplaintCodes-NF'!F136,'Minor ComplaintCodes-BC-OT'!F136)</f>
        <v>407</v>
      </c>
      <c r="G136" s="52">
        <f>IF(B8=0,IF(B136=0,0,100%),(B136)/B8)</f>
        <v>0.0016899835410298613</v>
      </c>
      <c r="H136" s="54">
        <f>IF(C8=0,IF(C136=0,0,100%),(C136)/C8)</f>
        <v>0.0016937774335140717</v>
      </c>
      <c r="I136" s="141">
        <f>IF(D8=0,IF(D136=0,0,100%),(D136)/D8)</f>
        <v>0.00169471961047683</v>
      </c>
      <c r="J136" s="54">
        <f>IF(E8=0,IF(E136=0,0,100%),(E136)/E8)</f>
        <v>0.0022917939160441237</v>
      </c>
      <c r="K136" s="53">
        <f>IF(F8=0,IF(F136=0,0,100%),(F136)/F8)</f>
        <v>0.0020427830032423533</v>
      </c>
      <c r="L136" s="11"/>
    </row>
    <row r="137" spans="1:12" ht="12.75" customHeight="1">
      <c r="A137" s="2" t="s">
        <v>54</v>
      </c>
      <c r="B137" s="8">
        <f>SUM('Minor ComplaintCodes-NF'!B137,'Minor ComplaintCodes-BC-OT'!B137)</f>
        <v>585</v>
      </c>
      <c r="C137" s="8">
        <f>SUM('Minor ComplaintCodes-NF'!C137,'Minor ComplaintCodes-BC-OT'!C137)</f>
        <v>588</v>
      </c>
      <c r="D137" s="8">
        <f>SUM('Minor ComplaintCodes-NF'!D137,'Minor ComplaintCodes-BC-OT'!D137)</f>
        <v>796</v>
      </c>
      <c r="E137" s="8">
        <f>SUM('Minor ComplaintCodes-NF'!E137,'Minor ComplaintCodes-BC-OT'!E137)</f>
        <v>580</v>
      </c>
      <c r="F137" s="8">
        <f>SUM('Minor ComplaintCodes-NF'!F137,'Minor ComplaintCodes-BC-OT'!F137)</f>
        <v>491</v>
      </c>
      <c r="G137" s="52">
        <f>IF(B8=0,IF(B137=0,0,100%),(B137)/B8)</f>
        <v>0.0028656242652245474</v>
      </c>
      <c r="H137" s="54">
        <f>IF(C8=0,IF(C137=0,0,100%),(C137)/C8)</f>
        <v>0.0030364058869093726</v>
      </c>
      <c r="I137" s="141">
        <f>IF(D8=0,IF(D137=0,0,100%),(D137)/D8)</f>
        <v>0.004176460711887172</v>
      </c>
      <c r="J137" s="54">
        <f>IF(E8=0,IF(E137=0,0,100%),(E137)/E8)</f>
        <v>0.00302788262256399</v>
      </c>
      <c r="K137" s="53">
        <f>IF(F8=0,IF(F137=0,0,100%),(F137)/F8)</f>
        <v>0.0024643893233218563</v>
      </c>
      <c r="L137" s="11"/>
    </row>
    <row r="138" spans="1:12" ht="12.75" customHeight="1">
      <c r="A138" s="2" t="s">
        <v>95</v>
      </c>
      <c r="B138" s="8">
        <f>SUM('Minor ComplaintCodes-NF'!B138,'Minor ComplaintCodes-BC-OT'!B138)</f>
        <v>137</v>
      </c>
      <c r="C138" s="8">
        <f>SUM('Minor ComplaintCodes-NF'!C138,'Minor ComplaintCodes-BC-OT'!C138)</f>
        <v>112</v>
      </c>
      <c r="D138" s="8">
        <f>SUM('Minor ComplaintCodes-NF'!D138,'Minor ComplaintCodes-BC-OT'!D138)</f>
        <v>134</v>
      </c>
      <c r="E138" s="8">
        <f>SUM('Minor ComplaintCodes-NF'!E138,'Minor ComplaintCodes-BC-OT'!E138)</f>
        <v>116</v>
      </c>
      <c r="F138" s="8">
        <f>SUM('Minor ComplaintCodes-NF'!F138,'Minor ComplaintCodes-BC-OT'!F138)</f>
        <v>145</v>
      </c>
      <c r="G138" s="52">
        <f>IF(B8=0,IF(B138=0,0,100%),(B138)/B8)</f>
        <v>0.0006710949133944666</v>
      </c>
      <c r="H138" s="54">
        <f>IF(C8=0,IF(C138=0,0,100%),(C138)/C8)</f>
        <v>0.0005783630260779757</v>
      </c>
      <c r="I138" s="141">
        <f>IF(D8=0,IF(D138=0,0,100%),(D138)/D8)</f>
        <v>0.0007030725319006044</v>
      </c>
      <c r="J138" s="54">
        <f>IF(E8=0,IF(E138=0,0,100%),(E138)/E8)</f>
        <v>0.000605576524512798</v>
      </c>
      <c r="K138" s="53">
        <f>IF(F8=0,IF(F138=0,0,100%),(F138)/F8)</f>
        <v>0.0007277728144229514</v>
      </c>
      <c r="L138" s="11"/>
    </row>
    <row r="139" spans="1:12" ht="12.75" customHeight="1">
      <c r="A139" s="2" t="s">
        <v>55</v>
      </c>
      <c r="B139" s="8">
        <f>SUM('Minor ComplaintCodes-NF'!B139,'Minor ComplaintCodes-BC-OT'!B139)</f>
        <v>200</v>
      </c>
      <c r="C139" s="8">
        <f>SUM('Minor ComplaintCodes-NF'!C139,'Minor ComplaintCodes-BC-OT'!C139)</f>
        <v>186</v>
      </c>
      <c r="D139" s="8">
        <f>SUM('Minor ComplaintCodes-NF'!D139,'Minor ComplaintCodes-BC-OT'!D139)</f>
        <v>188</v>
      </c>
      <c r="E139" s="8">
        <f>SUM('Minor ComplaintCodes-NF'!E139,'Minor ComplaintCodes-BC-OT'!E139)</f>
        <v>210</v>
      </c>
      <c r="F139" s="8">
        <f>SUM('Minor ComplaintCodes-NF'!F139,'Minor ComplaintCodes-BC-OT'!F139)</f>
        <v>149</v>
      </c>
      <c r="G139" s="52">
        <f>IF(B8=0,IF(B139=0,0,100%),(B139)/B8)</f>
        <v>0.0009797006034955717</v>
      </c>
      <c r="H139" s="54">
        <f>IF(C8=0,IF(C139=0,0,100%),(C139)/C8)</f>
        <v>0.0009604957397366383</v>
      </c>
      <c r="I139" s="141">
        <f>IF(D8=0,IF(D139=0,0,100%),(D139)/D8)</f>
        <v>0.0009864002686366688</v>
      </c>
      <c r="J139" s="54">
        <f>IF(E8=0,IF(E139=0,0,100%),(E139)/E8)</f>
        <v>0.0010963023288593757</v>
      </c>
      <c r="K139" s="53">
        <f>IF(F8=0,IF(F139=0,0,100%),(F139)/F8)</f>
        <v>0.0007478493058553087</v>
      </c>
      <c r="L139" s="11"/>
    </row>
    <row r="140" spans="1:12" ht="12.75" customHeight="1">
      <c r="A140" s="2" t="s">
        <v>120</v>
      </c>
      <c r="B140" s="8">
        <f>SUM('Minor ComplaintCodes-NF'!B140,'Minor ComplaintCodes-BC-OT'!B140)</f>
        <v>308</v>
      </c>
      <c r="C140" s="8">
        <f>SUM('Minor ComplaintCodes-NF'!C140,'Minor ComplaintCodes-BC-OT'!C140)</f>
        <v>261</v>
      </c>
      <c r="D140" s="8">
        <f>SUM('Minor ComplaintCodes-NF'!D140,'Minor ComplaintCodes-BC-OT'!D140)</f>
        <v>254</v>
      </c>
      <c r="E140" s="8">
        <f>SUM('Minor ComplaintCodes-NF'!E140,'Minor ComplaintCodes-BC-OT'!E140)</f>
        <v>269</v>
      </c>
      <c r="F140" s="8">
        <f>SUM('Minor ComplaintCodes-NF'!F140,'Minor ComplaintCodes-BC-OT'!F140)</f>
        <v>268</v>
      </c>
      <c r="G140" s="52">
        <f>IF(B8=0,IF(B140=0,0,100%),(B140)/B8)</f>
        <v>0.0015087389293831806</v>
      </c>
      <c r="H140" s="54">
        <f>IF(C8=0,IF(C140=0,0,100%),(C140)/C8)</f>
        <v>0.0013477924089852827</v>
      </c>
      <c r="I140" s="141">
        <f>IF(D8=0,IF(D140=0,0,100%),(D140)/D8)</f>
        <v>0.0013326897246474143</v>
      </c>
      <c r="J140" s="54">
        <f>IF(E8=0,IF(E140=0,0,100%),(E140)/E8)</f>
        <v>0.0014043110783960575</v>
      </c>
      <c r="K140" s="53">
        <f>IF(F8=0,IF(F140=0,0,100%),(F140)/F8)</f>
        <v>0.0013451249259679378</v>
      </c>
      <c r="L140" s="11"/>
    </row>
    <row r="141" spans="1:12" ht="12.75" customHeight="1">
      <c r="A141" s="3" t="s">
        <v>133</v>
      </c>
      <c r="B141" s="8">
        <f>SUM('Minor ComplaintCodes-NF'!B141,'Minor ComplaintCodes-BC-OT'!B141)</f>
        <v>1575</v>
      </c>
      <c r="C141" s="8">
        <f>SUM('Minor ComplaintCodes-NF'!C141,'Minor ComplaintCodes-BC-OT'!C141)</f>
        <v>1475</v>
      </c>
      <c r="D141" s="8">
        <f>SUM('Minor ComplaintCodes-NF'!D141,'Minor ComplaintCodes-BC-OT'!D141)</f>
        <v>1695</v>
      </c>
      <c r="E141" s="8">
        <f>SUM('Minor ComplaintCodes-NF'!E141,'Minor ComplaintCodes-BC-OT'!E141)</f>
        <v>1614</v>
      </c>
      <c r="F141" s="8">
        <f>SUM('Minor ComplaintCodes-NF'!F141,'Minor ComplaintCodes-BC-OT'!F141)</f>
        <v>1460</v>
      </c>
      <c r="G141" s="52">
        <f>IF(B8=0,IF(B141=0,0,100%),(B141)/B8)</f>
        <v>0.007715142252527628</v>
      </c>
      <c r="H141" s="54">
        <f>IF(C8=0,IF(C141=0,0,100%),(C141)/C8)</f>
        <v>0.007616834495223341</v>
      </c>
      <c r="I141" s="141">
        <f>IF(D8=0,IF(D141=0,0,100%),(D141)/D8)</f>
        <v>0.008893342847548691</v>
      </c>
      <c r="J141" s="54">
        <f>IF(E8=0,IF(E141=0,0,100%),(E141)/E8)</f>
        <v>0.008425866470376344</v>
      </c>
      <c r="K141" s="53">
        <f>IF(F8=0,IF(F141=0,0,100%),(F141)/F8)</f>
        <v>0.007327919372810408</v>
      </c>
      <c r="L141" s="11"/>
    </row>
    <row r="142" spans="1:12" ht="12.75" customHeight="1">
      <c r="A142" s="1" t="s">
        <v>56</v>
      </c>
      <c r="B142" s="8"/>
      <c r="C142" s="8"/>
      <c r="D142" s="8"/>
      <c r="E142" s="8"/>
      <c r="F142" s="8"/>
      <c r="G142" s="52"/>
      <c r="H142" s="54"/>
      <c r="I142" s="141"/>
      <c r="J142" s="54"/>
      <c r="K142" s="53"/>
      <c r="L142" s="11"/>
    </row>
    <row r="143" spans="1:12" ht="38.25">
      <c r="A143" s="5" t="s">
        <v>121</v>
      </c>
      <c r="B143" s="8">
        <f>SUM('Minor ComplaintCodes-NF'!B143,'Minor ComplaintCodes-BC-OT'!B143)</f>
        <v>1085</v>
      </c>
      <c r="C143" s="8">
        <f>SUM('Minor ComplaintCodes-NF'!C143,'Minor ComplaintCodes-BC-OT'!C143)</f>
        <v>1142</v>
      </c>
      <c r="D143" s="8">
        <f>SUM('Minor ComplaintCodes-NF'!D143,'Minor ComplaintCodes-BC-OT'!D143)</f>
        <v>1051</v>
      </c>
      <c r="E143" s="8">
        <f>SUM('Minor ComplaintCodes-NF'!E143,'Minor ComplaintCodes-BC-OT'!E143)</f>
        <v>916</v>
      </c>
      <c r="F143" s="8">
        <f>SUM('Minor ComplaintCodes-NF'!F143,'Minor ComplaintCodes-BC-OT'!F143)</f>
        <v>865</v>
      </c>
      <c r="G143" s="52">
        <f>IF(B8=0,IF(B143=0,0,100%),(B143)/B8)</f>
        <v>0.005314875773963477</v>
      </c>
      <c r="H143" s="54">
        <f>IF(C8=0,IF(C143=0,0,100%),(C143)/C8)</f>
        <v>0.005897237283759359</v>
      </c>
      <c r="I143" s="141">
        <f>IF(D8=0,IF(D143=0,0,100%),(D143)/D8)</f>
        <v>0.005514397246474144</v>
      </c>
      <c r="J143" s="54">
        <f>IF(E8=0,IF(E143=0,0,100%),(E143)/E8)</f>
        <v>0.004781966348738991</v>
      </c>
      <c r="K143" s="53">
        <f>IF(F8=0,IF(F143=0,0,100%),(F143)/F8)</f>
        <v>0.004341541272247262</v>
      </c>
      <c r="L143" s="11"/>
    </row>
    <row r="144" spans="1:12" ht="12.75">
      <c r="A144" s="2" t="s">
        <v>122</v>
      </c>
      <c r="B144" s="8">
        <f>SUM('Minor ComplaintCodes-NF'!B144,'Minor ComplaintCodes-BC-OT'!B144)</f>
        <v>122</v>
      </c>
      <c r="C144" s="8">
        <f>SUM('Minor ComplaintCodes-NF'!C144,'Minor ComplaintCodes-BC-OT'!C144)</f>
        <v>112</v>
      </c>
      <c r="D144" s="8">
        <f>SUM('Minor ComplaintCodes-NF'!D144,'Minor ComplaintCodes-BC-OT'!D144)</f>
        <v>96</v>
      </c>
      <c r="E144" s="8">
        <f>SUM('Minor ComplaintCodes-NF'!E144,'Minor ComplaintCodes-BC-OT'!E144)</f>
        <v>99</v>
      </c>
      <c r="F144" s="8">
        <f>SUM('Minor ComplaintCodes-NF'!F144,'Minor ComplaintCodes-BC-OT'!F144)</f>
        <v>82</v>
      </c>
      <c r="G144" s="52">
        <f>IF(B8=0,IF(B144=0,0,100%),(B144)/B8)</f>
        <v>0.0005976173681322988</v>
      </c>
      <c r="H144" s="54">
        <f>IF(C8=0,IF(C144=0,0,100%),(C144)/C8)</f>
        <v>0.0005783630260779757</v>
      </c>
      <c r="I144" s="141">
        <f>IF(D8=0,IF(D144=0,0,100%),(D144)/D8)</f>
        <v>0.0005036937541974479</v>
      </c>
      <c r="J144" s="54">
        <f>IF(E8=0,IF(E144=0,0,100%),(E144)/E8)</f>
        <v>0.0005168282407479914</v>
      </c>
      <c r="K144" s="53">
        <f>IF(F8=0,IF(F144=0,0,100%),(F144)/F8)</f>
        <v>0.00041156807436332427</v>
      </c>
      <c r="L144" s="11"/>
    </row>
    <row r="145" spans="1:12" ht="12.75">
      <c r="A145" s="2" t="s">
        <v>57</v>
      </c>
      <c r="B145" s="8">
        <f>SUM('Minor ComplaintCodes-NF'!B145,'Minor ComplaintCodes-BC-OT'!B145)</f>
        <v>272</v>
      </c>
      <c r="C145" s="8">
        <f>SUM('Minor ComplaintCodes-NF'!C145,'Minor ComplaintCodes-BC-OT'!C145)</f>
        <v>267</v>
      </c>
      <c r="D145" s="8">
        <f>SUM('Minor ComplaintCodes-NF'!D145,'Minor ComplaintCodes-BC-OT'!D145)</f>
        <v>350</v>
      </c>
      <c r="E145" s="8">
        <f>SUM('Minor ComplaintCodes-NF'!E145,'Minor ComplaintCodes-BC-OT'!E145)</f>
        <v>405</v>
      </c>
      <c r="F145" s="8">
        <f>SUM('Minor ComplaintCodes-NF'!F145,'Minor ComplaintCodes-BC-OT'!F145)</f>
        <v>287</v>
      </c>
      <c r="G145" s="52">
        <f>IF(B8=0,IF(B145=0,0,100%),(B145)/B8)</f>
        <v>0.0013323928207539775</v>
      </c>
      <c r="H145" s="54">
        <f>IF(C8=0,IF(C145=0,0,100%),(C145)/C8)</f>
        <v>0.0013787761425251743</v>
      </c>
      <c r="I145" s="141">
        <f>IF(D8=0,IF(D145=0,0,100%),(D145)/D8)</f>
        <v>0.0018363834788448622</v>
      </c>
      <c r="J145" s="54">
        <f>IF(E8=0,IF(E145=0,0,100%),(E145)/E8)</f>
        <v>0.0021142973485145104</v>
      </c>
      <c r="K145" s="53">
        <f>IF(F8=0,IF(F145=0,0,100%),(F145)/F8)</f>
        <v>0.001440488260271635</v>
      </c>
      <c r="L145" s="11"/>
    </row>
    <row r="146" spans="1:12" ht="12.75">
      <c r="A146" s="2" t="s">
        <v>96</v>
      </c>
      <c r="B146" s="8">
        <f>SUM('Minor ComplaintCodes-NF'!B146,'Minor ComplaintCodes-BC-OT'!B146)</f>
        <v>3310</v>
      </c>
      <c r="C146" s="8">
        <f>SUM('Minor ComplaintCodes-NF'!C146,'Minor ComplaintCodes-BC-OT'!C146)</f>
        <v>3269</v>
      </c>
      <c r="D146" s="8">
        <f>SUM('Minor ComplaintCodes-NF'!D146,'Minor ComplaintCodes-BC-OT'!D146)</f>
        <v>3015</v>
      </c>
      <c r="E146" s="8">
        <f>SUM('Minor ComplaintCodes-NF'!E146,'Minor ComplaintCodes-BC-OT'!E146)</f>
        <v>2792</v>
      </c>
      <c r="F146" s="8">
        <f>SUM('Minor ComplaintCodes-NF'!F146,'Minor ComplaintCodes-BC-OT'!F146)</f>
        <v>2604</v>
      </c>
      <c r="G146" s="52">
        <f>IF(B8=0,IF(B146=0,0,100%),(B146)/B8)</f>
        <v>0.016214044987851714</v>
      </c>
      <c r="H146" s="54">
        <f>IF(C8=0,IF(C146=0,0,100%),(C146)/C8)</f>
        <v>0.016880970823650917</v>
      </c>
      <c r="I146" s="141">
        <f>IF(D8=0,IF(D146=0,0,100%),(D146)/D8)</f>
        <v>0.0158191319677636</v>
      </c>
      <c r="J146" s="54">
        <f>IF(E8=0,IF(E146=0,0,100%),(E146)/E8)</f>
        <v>0.014575600486549415</v>
      </c>
      <c r="K146" s="53">
        <f>IF(F8=0,IF(F146=0,0,100%),(F146)/F8)</f>
        <v>0.01306979592246459</v>
      </c>
      <c r="L146" s="11"/>
    </row>
    <row r="147" spans="1:12" ht="25.5">
      <c r="A147" s="2" t="s">
        <v>97</v>
      </c>
      <c r="B147" s="8">
        <f>SUM('Minor ComplaintCodes-NF'!B147,'Minor ComplaintCodes-BC-OT'!B147)</f>
        <v>3087</v>
      </c>
      <c r="C147" s="8">
        <f>SUM('Minor ComplaintCodes-NF'!C147,'Minor ComplaintCodes-BC-OT'!C147)</f>
        <v>2831</v>
      </c>
      <c r="D147" s="8">
        <f>SUM('Minor ComplaintCodes-NF'!D147,'Minor ComplaintCodes-BC-OT'!D147)</f>
        <v>2777</v>
      </c>
      <c r="E147" s="8">
        <f>SUM('Minor ComplaintCodes-NF'!E147,'Minor ComplaintCodes-BC-OT'!E147)</f>
        <v>2549</v>
      </c>
      <c r="F147" s="8">
        <f>SUM('Minor ComplaintCodes-NF'!F147,'Minor ComplaintCodes-BC-OT'!F147)</f>
        <v>2241</v>
      </c>
      <c r="G147" s="52">
        <f>IF(B8=0,IF(B147=0,0,100%),(B147)/B8)</f>
        <v>0.01512167881495415</v>
      </c>
      <c r="H147" s="54">
        <f>IF(C8=0,IF(C147=0,0,100%),(C147)/C8)</f>
        <v>0.014619158275238834</v>
      </c>
      <c r="I147" s="141">
        <f>IF(D8=0,IF(D147=0,0,100%),(D147)/D8)</f>
        <v>0.014570391202149093</v>
      </c>
      <c r="J147" s="54">
        <f>IF(E8=0,IF(E147=0,0,100%),(E147)/E8)</f>
        <v>0.013307022077440708</v>
      </c>
      <c r="K147" s="53">
        <f>IF(F8=0,IF(F147=0,0,100%),(F147)/F8)</f>
        <v>0.011247854324978167</v>
      </c>
      <c r="L147" s="11"/>
    </row>
    <row r="148" spans="1:12" ht="25.5">
      <c r="A148" s="2" t="s">
        <v>123</v>
      </c>
      <c r="B148" s="8">
        <f>SUM('Minor ComplaintCodes-NF'!B148,'Minor ComplaintCodes-BC-OT'!B148)</f>
        <v>3193</v>
      </c>
      <c r="C148" s="8">
        <f>SUM('Minor ComplaintCodes-NF'!C148,'Minor ComplaintCodes-BC-OT'!C148)</f>
        <v>3131</v>
      </c>
      <c r="D148" s="8">
        <f>SUM('Minor ComplaintCodes-NF'!D148,'Minor ComplaintCodes-BC-OT'!D148)</f>
        <v>3040</v>
      </c>
      <c r="E148" s="8">
        <f>SUM('Minor ComplaintCodes-NF'!E148,'Minor ComplaintCodes-BC-OT'!E148)</f>
        <v>2809</v>
      </c>
      <c r="F148" s="8">
        <f>SUM('Minor ComplaintCodes-NF'!F148,'Minor ComplaintCodes-BC-OT'!F148)</f>
        <v>2760</v>
      </c>
      <c r="G148" s="52">
        <f>IF(B8=0,IF(B148=0,0,100%),(B148)/B8)</f>
        <v>0.015640920134806804</v>
      </c>
      <c r="H148" s="54">
        <f>IF(C8=0,IF(C148=0,0,100%),(C148)/C8)</f>
        <v>0.01616834495223341</v>
      </c>
      <c r="I148" s="141">
        <f>IF(D8=0,IF(D148=0,0,100%),(D148)/D8)</f>
        <v>0.01595030221625252</v>
      </c>
      <c r="J148" s="54">
        <f>IF(E8=0,IF(E148=0,0,100%),(E148)/E8)</f>
        <v>0.014664348770314221</v>
      </c>
      <c r="K148" s="53">
        <f>IF(F8=0,IF(F148=0,0,100%),(F148)/F8)</f>
        <v>0.013852779088326524</v>
      </c>
      <c r="L148" s="11"/>
    </row>
    <row r="149" spans="1:12" ht="12.75">
      <c r="A149" s="2" t="s">
        <v>58</v>
      </c>
      <c r="B149" s="8">
        <f>SUM('Minor ComplaintCodes-NF'!B149,'Minor ComplaintCodes-BC-OT'!B149)</f>
        <v>288</v>
      </c>
      <c r="C149" s="8">
        <f>SUM('Minor ComplaintCodes-NF'!C149,'Minor ComplaintCodes-BC-OT'!C149)</f>
        <v>275</v>
      </c>
      <c r="D149" s="8">
        <f>SUM('Minor ComplaintCodes-NF'!D149,'Minor ComplaintCodes-BC-OT'!D149)</f>
        <v>234</v>
      </c>
      <c r="E149" s="8">
        <f>SUM('Minor ComplaintCodes-NF'!E149,'Minor ComplaintCodes-BC-OT'!E149)</f>
        <v>226</v>
      </c>
      <c r="F149" s="8">
        <f>SUM('Minor ComplaintCodes-NF'!F149,'Minor ComplaintCodes-BC-OT'!F149)</f>
        <v>244</v>
      </c>
      <c r="G149" s="52">
        <f>IF(B8=0,IF(B149=0,0,100%),(B149)/B8)</f>
        <v>0.0014107688690336232</v>
      </c>
      <c r="H149" s="54">
        <f>IF(C8=0,IF(C149=0,0,100%),(C149)/C8)</f>
        <v>0.0014200877872450298</v>
      </c>
      <c r="I149" s="141">
        <f>IF(D8=0,IF(D149=0,0,100%),(D149)/D8)</f>
        <v>0.0012277535258562794</v>
      </c>
      <c r="J149" s="54">
        <f>IF(E8=0,IF(E149=0,0,100%),(E149)/E8)</f>
        <v>0.0011798301253438995</v>
      </c>
      <c r="K149" s="53">
        <f>IF(F8=0,IF(F149=0,0,100%),(F149)/F8)</f>
        <v>0.001224665977373794</v>
      </c>
      <c r="L149" s="11"/>
    </row>
    <row r="150" spans="1:12" ht="25.5">
      <c r="A150" s="2" t="s">
        <v>98</v>
      </c>
      <c r="B150" s="8">
        <f>SUM('Minor ComplaintCodes-NF'!B150,'Minor ComplaintCodes-BC-OT'!B150)</f>
        <v>158</v>
      </c>
      <c r="C150" s="8">
        <f>SUM('Minor ComplaintCodes-NF'!C150,'Minor ComplaintCodes-BC-OT'!C150)</f>
        <v>157</v>
      </c>
      <c r="D150" s="8">
        <f>SUM('Minor ComplaintCodes-NF'!D150,'Minor ComplaintCodes-BC-OT'!D150)</f>
        <v>164</v>
      </c>
      <c r="E150" s="8">
        <f>SUM('Minor ComplaintCodes-NF'!E150,'Minor ComplaintCodes-BC-OT'!E150)</f>
        <v>179</v>
      </c>
      <c r="F150" s="8">
        <f>SUM('Minor ComplaintCodes-NF'!F150,'Minor ComplaintCodes-BC-OT'!F150)</f>
        <v>183</v>
      </c>
      <c r="G150" s="52">
        <f>IF(B8=0,IF(B150=0,0,100%),(B150)/B8)</f>
        <v>0.0007739634767615017</v>
      </c>
      <c r="H150" s="54">
        <f>IF(C8=0,IF(C150=0,0,100%),(C150)/C8)</f>
        <v>0.0008107410276271624</v>
      </c>
      <c r="I150" s="141">
        <f>IF(D8=0,IF(D150=0,0,100%),(D150)/D8)</f>
        <v>0.0008604768300873069</v>
      </c>
      <c r="J150" s="54">
        <f>IF(E8=0,IF(E150=0,0,100%),(E150)/E8)</f>
        <v>0.0009344672231706107</v>
      </c>
      <c r="K150" s="53">
        <f>IF(F8=0,IF(F150=0,0,100%),(F150)/F8)</f>
        <v>0.0009184994830303456</v>
      </c>
      <c r="L150" s="11"/>
    </row>
    <row r="151" spans="1:12" ht="12.75" customHeight="1">
      <c r="A151" s="2" t="s">
        <v>59</v>
      </c>
      <c r="B151" s="8">
        <f>SUM('Minor ComplaintCodes-NF'!B151,'Minor ComplaintCodes-BC-OT'!B151)</f>
        <v>251</v>
      </c>
      <c r="C151" s="8">
        <f>SUM('Minor ComplaintCodes-NF'!C151,'Minor ComplaintCodes-BC-OT'!C151)</f>
        <v>230</v>
      </c>
      <c r="D151" s="8">
        <f>SUM('Minor ComplaintCodes-NF'!D151,'Minor ComplaintCodes-BC-OT'!D151)</f>
        <v>267</v>
      </c>
      <c r="E151" s="8">
        <f>SUM('Minor ComplaintCodes-NF'!E151,'Minor ComplaintCodes-BC-OT'!E151)</f>
        <v>193</v>
      </c>
      <c r="F151" s="8">
        <f>SUM('Minor ComplaintCodes-NF'!F151,'Minor ComplaintCodes-BC-OT'!F151)</f>
        <v>210</v>
      </c>
      <c r="G151" s="52">
        <f>IF(B8=0,IF(B151=0,0,100%),(B151)/B8)</f>
        <v>0.0012295242573869426</v>
      </c>
      <c r="H151" s="54">
        <f>IF(C8=0,IF(C151=0,0,100%),(C151)/C8)</f>
        <v>0.001187709785695843</v>
      </c>
      <c r="I151" s="141">
        <f>IF(D8=0,IF(D151=0,0,100%),(D151)/D8)</f>
        <v>0.0014008982538616522</v>
      </c>
      <c r="J151" s="54">
        <f>IF(E8=0,IF(E151=0,0,100%),(E151)/E8)</f>
        <v>0.001007554045094569</v>
      </c>
      <c r="K151" s="53">
        <f>IF(F8=0,IF(F151=0,0,100%),(F151)/F8)</f>
        <v>0.0010540158001987572</v>
      </c>
      <c r="L151" s="11"/>
    </row>
    <row r="152" spans="1:12" ht="12.75" customHeight="1">
      <c r="A152" s="2" t="s">
        <v>99</v>
      </c>
      <c r="B152" s="8">
        <f>SUM('Minor ComplaintCodes-NF'!B152,'Minor ComplaintCodes-BC-OT'!B152)</f>
        <v>155</v>
      </c>
      <c r="C152" s="8">
        <f>SUM('Minor ComplaintCodes-NF'!C152,'Minor ComplaintCodes-BC-OT'!C152)</f>
        <v>153</v>
      </c>
      <c r="D152" s="8">
        <f>SUM('Minor ComplaintCodes-NF'!D152,'Minor ComplaintCodes-BC-OT'!D152)</f>
        <v>251</v>
      </c>
      <c r="E152" s="8">
        <f>SUM('Minor ComplaintCodes-NF'!E152,'Minor ComplaintCodes-BC-OT'!E152)</f>
        <v>186</v>
      </c>
      <c r="F152" s="8">
        <f>SUM('Minor ComplaintCodes-NF'!F152,'Minor ComplaintCodes-BC-OT'!F152)</f>
        <v>181</v>
      </c>
      <c r="G152" s="52">
        <f>IF(B8=0,IF(B152=0,0,100%),(B152)/B8)</f>
        <v>0.0007592679677090681</v>
      </c>
      <c r="H152" s="54">
        <f>IF(C8=0,IF(C152=0,0,100%),(C152)/C8)</f>
        <v>0.0007900852052672347</v>
      </c>
      <c r="I152" s="141">
        <f>IF(D8=0,IF(D152=0,0,100%),(D152)/D8)</f>
        <v>0.001316949294828744</v>
      </c>
      <c r="J152" s="54">
        <f>IF(E8=0,IF(E152=0,0,100%),(E152)/E8)</f>
        <v>0.00097101063413259</v>
      </c>
      <c r="K152" s="53">
        <f>IF(F8=0,IF(F152=0,0,100%),(F152)/F8)</f>
        <v>0.000908461237314167</v>
      </c>
      <c r="L152" s="11"/>
    </row>
    <row r="153" spans="1:12" ht="12.75" customHeight="1">
      <c r="A153" s="2" t="s">
        <v>124</v>
      </c>
      <c r="B153" s="8">
        <f>SUM('Minor ComplaintCodes-NF'!B153,'Minor ComplaintCodes-BC-OT'!B153)</f>
        <v>726</v>
      </c>
      <c r="C153" s="8">
        <f>SUM('Minor ComplaintCodes-NF'!C153,'Minor ComplaintCodes-BC-OT'!C153)</f>
        <v>573</v>
      </c>
      <c r="D153" s="8">
        <f>SUM('Minor ComplaintCodes-NF'!D153,'Minor ComplaintCodes-BC-OT'!D153)</f>
        <v>559</v>
      </c>
      <c r="E153" s="8">
        <f>SUM('Minor ComplaintCodes-NF'!E153,'Minor ComplaintCodes-BC-OT'!E153)</f>
        <v>616</v>
      </c>
      <c r="F153" s="8">
        <f>SUM('Minor ComplaintCodes-NF'!F153,'Minor ComplaintCodes-BC-OT'!F153)</f>
        <v>589</v>
      </c>
      <c r="G153" s="52">
        <f>IF(B8=0,IF(B153=0,0,100%),(B153)/B8)</f>
        <v>0.0035563131906889253</v>
      </c>
      <c r="H153" s="54">
        <f>IF(C8=0,IF(C153=0,0,100%),(C153)/C8)</f>
        <v>0.0029589465530596437</v>
      </c>
      <c r="I153" s="141">
        <f>IF(D8=0,IF(D153=0,0,100%),(D153)/D8)</f>
        <v>0.002932966756212223</v>
      </c>
      <c r="J153" s="54">
        <f>IF(E8=0,IF(E153=0,0,100%),(E153)/E8)</f>
        <v>0.0032158201646541686</v>
      </c>
      <c r="K153" s="53">
        <f>IF(F8=0,IF(F153=0,0,100%),(F153)/F8)</f>
        <v>0.00295626336341461</v>
      </c>
      <c r="L153" s="11"/>
    </row>
    <row r="154" spans="1:12" ht="12.75" customHeight="1">
      <c r="A154" s="2" t="s">
        <v>125</v>
      </c>
      <c r="B154" s="8">
        <f>SUM('Minor ComplaintCodes-NF'!B154,'Minor ComplaintCodes-BC-OT'!B154)</f>
        <v>2109</v>
      </c>
      <c r="C154" s="8">
        <f>SUM('Minor ComplaintCodes-NF'!C154,'Minor ComplaintCodes-BC-OT'!C154)</f>
        <v>2490</v>
      </c>
      <c r="D154" s="8">
        <f>SUM('Minor ComplaintCodes-NF'!D154,'Minor ComplaintCodes-BC-OT'!D154)</f>
        <v>2408</v>
      </c>
      <c r="E154" s="8">
        <f>SUM('Minor ComplaintCodes-NF'!E154,'Minor ComplaintCodes-BC-OT'!E154)</f>
        <v>2394</v>
      </c>
      <c r="F154" s="8">
        <f>SUM('Minor ComplaintCodes-NF'!F154,'Minor ComplaintCodes-BC-OT'!F154)</f>
        <v>2638</v>
      </c>
      <c r="G154" s="52">
        <f>IF(B8=0,IF(B154=0,0,100%),(B154)/B8)</f>
        <v>0.010330942863860803</v>
      </c>
      <c r="H154" s="54">
        <f>IF(C8=0,IF(C154=0,0,100%),(C154)/C8)</f>
        <v>0.012858249419054996</v>
      </c>
      <c r="I154" s="141">
        <f>IF(D8=0,IF(D154=0,0,100%),(D154)/D8)</f>
        <v>0.012634318334452653</v>
      </c>
      <c r="J154" s="54">
        <f>IF(E8=0,IF(E154=0,0,100%),(E154)/E8)</f>
        <v>0.012497846548996883</v>
      </c>
      <c r="K154" s="53">
        <f>IF(F8=0,IF(F154=0,0,100%),(F154)/F8)</f>
        <v>0.013240446099639628</v>
      </c>
      <c r="L154" s="11"/>
    </row>
    <row r="155" spans="1:12" ht="12.75" customHeight="1">
      <c r="A155" s="3" t="s">
        <v>134</v>
      </c>
      <c r="B155" s="8">
        <f>SUM('Minor ComplaintCodes-NF'!B155,'Minor ComplaintCodes-BC-OT'!B155)</f>
        <v>14756</v>
      </c>
      <c r="C155" s="8">
        <f>SUM('Minor ComplaintCodes-NF'!C155,'Minor ComplaintCodes-BC-OT'!C155)</f>
        <v>14630</v>
      </c>
      <c r="D155" s="8">
        <f>SUM('Minor ComplaintCodes-NF'!D155,'Minor ComplaintCodes-BC-OT'!D155)</f>
        <v>14212</v>
      </c>
      <c r="E155" s="8">
        <f>SUM('Minor ComplaintCodes-NF'!E155,'Minor ComplaintCodes-BC-OT'!E155)</f>
        <v>13364</v>
      </c>
      <c r="F155" s="8">
        <f>SUM('Minor ComplaintCodes-NF'!F155,'Minor ComplaintCodes-BC-OT'!F155)</f>
        <v>12884</v>
      </c>
      <c r="G155" s="52">
        <f>IF(B8=0,IF(B155=0,0,100%),(B155)/B8)</f>
        <v>0.07228231052590328</v>
      </c>
      <c r="H155" s="54">
        <f>IF(C8=0,IF(C155=0,0,100%),(C155)/C8)</f>
        <v>0.07554867028143558</v>
      </c>
      <c r="I155" s="141">
        <f>IF(D8=0,IF(D155=0,0,100%),(D155)/D8)</f>
        <v>0.07456766286098053</v>
      </c>
      <c r="J155" s="54">
        <f>IF(E8=0,IF(E155=0,0,100%),(E155)/E8)</f>
        <v>0.06976659201369856</v>
      </c>
      <c r="K155" s="53">
        <f>IF(F8=0,IF(F155=0,0,100%),(F155)/F8)</f>
        <v>0.0646663789036228</v>
      </c>
      <c r="L155" s="11"/>
    </row>
    <row r="156" spans="1:12" ht="12.75" customHeight="1">
      <c r="A156" s="70" t="s">
        <v>200</v>
      </c>
      <c r="B156" s="164"/>
      <c r="C156" s="164"/>
      <c r="D156" s="164"/>
      <c r="E156" s="164"/>
      <c r="F156" s="165"/>
      <c r="G156" s="128"/>
      <c r="H156" s="73"/>
      <c r="I156" s="166"/>
      <c r="J156" s="73"/>
      <c r="K156" s="131"/>
      <c r="L156" s="11"/>
    </row>
    <row r="157" spans="1:12" ht="12.75" customHeight="1">
      <c r="A157" s="74" t="s">
        <v>148</v>
      </c>
      <c r="B157" s="167">
        <f>'Minor ComplaintCodes-BC-OT'!B158</f>
        <v>1174</v>
      </c>
      <c r="C157" s="167">
        <f>'Minor ComplaintCodes-BC-OT'!C158</f>
        <v>1378</v>
      </c>
      <c r="D157" s="167">
        <f>'Minor ComplaintCodes-BC-OT'!D158</f>
        <v>1594</v>
      </c>
      <c r="E157" s="167">
        <f>'Minor ComplaintCodes-BC-OT'!E158</f>
        <v>1481</v>
      </c>
      <c r="F157" s="167">
        <f>'Minor ComplaintCodes-BC-OT'!F158</f>
        <v>1696</v>
      </c>
      <c r="G157" s="168">
        <f>IF(B8=0,IF(B157=0,0,100%),(B157)/B8)</f>
        <v>0.005750842542519006</v>
      </c>
      <c r="H157" s="169">
        <f>IF(C8=0,IF(C157=0,0,100%),(C157)/C8)</f>
        <v>0.007115930802995094</v>
      </c>
      <c r="I157" s="170">
        <f>IF(D8=0,IF(D157=0,0,100%),(D157)/D8)</f>
        <v>0.008363415043653458</v>
      </c>
      <c r="J157" s="169">
        <f>IF(E8=0,IF(E157=0,0,100%),(E157)/E8)</f>
        <v>0.00773154166209874</v>
      </c>
      <c r="K157" s="171">
        <f>IF(F8=0,IF(F157=0,0,100%),(F157)/F8)</f>
        <v>0.008512432367319488</v>
      </c>
      <c r="L157" s="11"/>
    </row>
    <row r="158" spans="1:11" ht="12.75" customHeight="1">
      <c r="A158" s="74" t="s">
        <v>149</v>
      </c>
      <c r="B158" s="167">
        <f>'Minor ComplaintCodes-BC-OT'!B159</f>
        <v>306</v>
      </c>
      <c r="C158" s="167">
        <f>'Minor ComplaintCodes-BC-OT'!C159</f>
        <v>295</v>
      </c>
      <c r="D158" s="167">
        <f>'Minor ComplaintCodes-BC-OT'!D159</f>
        <v>300</v>
      </c>
      <c r="E158" s="167">
        <f>'Minor ComplaintCodes-BC-OT'!E159</f>
        <v>265</v>
      </c>
      <c r="F158" s="167">
        <f>'Minor ComplaintCodes-BC-OT'!F159</f>
        <v>337</v>
      </c>
      <c r="G158" s="168">
        <f>IF(B8=0,IF(B158=0,0,100%),(B158)/B8)</f>
        <v>0.0014989419233482249</v>
      </c>
      <c r="H158" s="169">
        <f>IF(C8=0,IF(C158=0,0,100%),(C158)/C8)</f>
        <v>0.0015233668990446683</v>
      </c>
      <c r="I158" s="170">
        <f>IF(D8=0,IF(D158=0,0,100%),(D158)/D8)</f>
        <v>0.0015740429818670249</v>
      </c>
      <c r="J158" s="169">
        <f>IF(E8=0,IF(E158=0,0,100%),(E158)/E8)</f>
        <v>0.0013834291292749265</v>
      </c>
      <c r="K158" s="171">
        <f>IF(F8=0,IF(F158=0,0,100%),(F158)/F8)</f>
        <v>0.0016914444031761009</v>
      </c>
    </row>
    <row r="159" spans="1:11" ht="25.5">
      <c r="A159" s="74" t="s">
        <v>150</v>
      </c>
      <c r="B159" s="167">
        <f>'Minor ComplaintCodes-BC-OT'!B160</f>
        <v>133</v>
      </c>
      <c r="C159" s="167">
        <f>'Minor ComplaintCodes-BC-OT'!C160</f>
        <v>144</v>
      </c>
      <c r="D159" s="167">
        <f>'Minor ComplaintCodes-BC-OT'!D160</f>
        <v>186</v>
      </c>
      <c r="E159" s="167">
        <f>'Minor ComplaintCodes-BC-OT'!E160</f>
        <v>264</v>
      </c>
      <c r="F159" s="167">
        <f>'Minor ComplaintCodes-BC-OT'!F160</f>
        <v>1213</v>
      </c>
      <c r="G159" s="168">
        <f>IF(B8=0,IF(B159=0,0,100%),(B159)/B8)</f>
        <v>0.0006515009013245552</v>
      </c>
      <c r="H159" s="169">
        <f>IF(C8=0,IF(C159=0,0,100%),(C159)/C8)</f>
        <v>0.0007436096049573973</v>
      </c>
      <c r="I159" s="170">
        <f>IF(D8=0,IF(D159=0,0,100%),(D159)/D8)</f>
        <v>0.0009759066487575554</v>
      </c>
      <c r="J159" s="169">
        <f>IF(E8=0,IF(E159=0,0,100%),(E159)/E8)</f>
        <v>0.0013782086419946438</v>
      </c>
      <c r="K159" s="171">
        <f>IF(F8=0,IF(F159=0,0,100%),(F159)/F8)</f>
        <v>0.006088196026862345</v>
      </c>
    </row>
    <row r="160" spans="1:11" ht="15">
      <c r="A160" s="74" t="s">
        <v>151</v>
      </c>
      <c r="B160" s="167">
        <f>'Minor ComplaintCodes-BC-OT'!B161</f>
        <v>1193</v>
      </c>
      <c r="C160" s="167">
        <f>'Minor ComplaintCodes-BC-OT'!C161</f>
        <v>1609</v>
      </c>
      <c r="D160" s="167">
        <f>'Minor ComplaintCodes-BC-OT'!D161</f>
        <v>1410</v>
      </c>
      <c r="E160" s="167">
        <f>'Minor ComplaintCodes-BC-OT'!E161</f>
        <v>1596</v>
      </c>
      <c r="F160" s="167">
        <f>'Minor ComplaintCodes-BC-OT'!F161</f>
        <v>840</v>
      </c>
      <c r="G160" s="168">
        <f>IF(B8=0,IF(B160=0,0,100%),(B160)/B8)</f>
        <v>0.005843914099851085</v>
      </c>
      <c r="H160" s="169">
        <f>IF(C8=0,IF(C160=0,0,100%),(C160)/C8)</f>
        <v>0.008308804544280918</v>
      </c>
      <c r="I160" s="170">
        <f>IF(D8=0,IF(D160=0,0,100%),(D160)/D8)</f>
        <v>0.007398002014775017</v>
      </c>
      <c r="J160" s="169">
        <f>IF(E8=0,IF(E160=0,0,100%),(E160)/E8)</f>
        <v>0.008331897699331256</v>
      </c>
      <c r="K160" s="171">
        <f>IF(F8=0,IF(F160=0,0,100%),(F160)/F8)</f>
        <v>0.004216063200795029</v>
      </c>
    </row>
    <row r="161" spans="1:11" ht="25.5">
      <c r="A161" s="172" t="s">
        <v>201</v>
      </c>
      <c r="B161" s="173">
        <f>SUM(B157:B160)</f>
        <v>2806</v>
      </c>
      <c r="C161" s="173">
        <f>SUM(C157:C160)</f>
        <v>3426</v>
      </c>
      <c r="D161" s="173">
        <f>SUM(D157:D160)</f>
        <v>3490</v>
      </c>
      <c r="E161" s="173">
        <f>SUM(E157:E160)</f>
        <v>3606</v>
      </c>
      <c r="F161" s="173">
        <f>SUM(F157:F160)</f>
        <v>4086</v>
      </c>
      <c r="G161" s="168">
        <f>IF(B8=0,IF(B161=0,0,100%),(B161)/B8)</f>
        <v>0.013745199467042871</v>
      </c>
      <c r="H161" s="169">
        <f>IF(C8=0,IF(C161=0,0,100%),(C161)/C8)</f>
        <v>0.017691711851278078</v>
      </c>
      <c r="I161" s="170">
        <f>IF(D8=0,IF(D161=0,0,100%),(D161)/D8)</f>
        <v>0.018311366689053057</v>
      </c>
      <c r="J161" s="169">
        <f>IF(E8=0,IF(E161=0,0,100%),(E161)/E8)</f>
        <v>0.018825077132699566</v>
      </c>
      <c r="K161" s="171">
        <f>IF(F8=0,IF(F161=0,0,100%),(F161)/F8)</f>
        <v>0.020508135998152963</v>
      </c>
    </row>
    <row r="162" spans="1:11" ht="12.75" customHeight="1">
      <c r="A162" s="41"/>
      <c r="B162" s="42"/>
      <c r="C162" s="42"/>
      <c r="D162" s="42"/>
      <c r="E162" s="42"/>
      <c r="F162" s="42"/>
      <c r="G162" s="43"/>
      <c r="H162" s="43"/>
      <c r="I162" s="43"/>
      <c r="J162" s="43"/>
      <c r="K162" s="43"/>
    </row>
    <row r="163" spans="1:11" ht="15">
      <c r="A163" s="45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">
      <c r="A164" s="45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">
      <c r="A165" s="45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2" ht="15">
      <c r="A166" s="45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1"/>
    </row>
    <row r="167" spans="1:12" ht="15">
      <c r="A167" s="45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1"/>
    </row>
    <row r="168" spans="1:12" ht="15">
      <c r="A168" s="45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1"/>
    </row>
    <row r="169" spans="1:12" ht="15">
      <c r="A169" s="45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1"/>
    </row>
    <row r="170" spans="1:12" ht="15">
      <c r="A170" s="45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1"/>
    </row>
    <row r="171" spans="1:12" ht="15">
      <c r="A171" s="45"/>
      <c r="L171" s="11"/>
    </row>
    <row r="172" ht="12.75">
      <c r="L172" s="11"/>
    </row>
    <row r="178" ht="15">
      <c r="A178" s="44"/>
    </row>
  </sheetData>
  <sheetProtection/>
  <conditionalFormatting sqref="G10:K161">
    <cfRule type="cellIs" priority="1" dxfId="10" operator="lessThan">
      <formula>0</formula>
    </cfRule>
  </conditionalFormatting>
  <hyperlinks>
    <hyperlink ref="I5" location="TOC!A1" display="Table of Content"/>
  </hyperlinks>
  <printOptions/>
  <pageMargins left="0.63" right="0.63" top="0.75" bottom="0.75" header="0.31" footer="0.31"/>
  <pageSetup horizontalDpi="600" verticalDpi="600" orientation="landscape" r:id="rId1"/>
  <headerFooter>
    <oddHeader>&amp;LNORS Multi-Year Complaint Trends Report &amp;CFY 2011, 2012, 2013, 2014, 2015&amp;RMinor ComplaintCodes-All</oddHeader>
    <oddFooter>&amp;L&amp;"Arial,Regular"&amp;7Included in Report: AK,AL,AR,AZ,CA,CO,CT,DC,DE,FL,GA,HI,IA,ID,IL,IN,KS,KY,LA,MA,MD,ME,MI,MN,MO,MS,MT,NC,ND,NE,NH,NJ,NM,NV,NY,OH,OK,OR,PA,PR,RI,SC,SD,TN,TX,UT,VA,VT,WA,WI,WV,WY
Excluded from Report: 
&amp;R&amp;7&amp;P of &amp;N</oddFooter>
    <firstFooter>&amp;L&amp;"Arial,Regular"&amp;8Minor Complaint Code Information - All Facilities/Settings&amp;C&amp;"Arial,Regular"&amp;8&amp;D &amp;T &amp;R&amp;"Arial,Regular"&amp;8&amp;P of &amp;N</firstFooter>
  </headerFooter>
  <rowBreaks count="6" manualBreakCount="6">
    <brk id="25" max="255" man="1"/>
    <brk id="47" max="255" man="1"/>
    <brk id="66" max="255" man="1"/>
    <brk id="94" max="255" man="1"/>
    <brk id="116" max="255" man="1"/>
    <brk id="1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66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41.00390625" style="46" customWidth="1"/>
    <col min="2" max="2" width="7.421875" style="11" bestFit="1" customWidth="1"/>
    <col min="3" max="6" width="8.00390625" style="11" customWidth="1"/>
    <col min="7" max="11" width="8.7109375" style="11" customWidth="1"/>
    <col min="12" max="12" width="9.28125" style="10" bestFit="1" customWidth="1"/>
    <col min="13" max="15" width="9.28125" style="11" bestFit="1" customWidth="1"/>
    <col min="16" max="16" width="11.421875" style="11" customWidth="1"/>
    <col min="17" max="21" width="9.28125" style="11" bestFit="1" customWidth="1"/>
    <col min="22" max="16384" width="11.421875" style="11" customWidth="1"/>
  </cols>
  <sheetData>
    <row r="1" spans="1:17" ht="12.75" customHeight="1">
      <c r="A1" s="55" t="str">
        <f>'Major ComplaintCategories-All'!A1</f>
        <v>NORS Multi-Year Complaint Trends Report </v>
      </c>
      <c r="B1" s="16"/>
      <c r="C1" s="16"/>
      <c r="D1" s="16" t="s">
        <v>230</v>
      </c>
      <c r="E1" s="16"/>
      <c r="F1" s="16"/>
      <c r="G1" s="16"/>
      <c r="H1" s="16" t="s">
        <v>208</v>
      </c>
      <c r="I1" s="16"/>
      <c r="J1" s="17"/>
      <c r="M1" s="16"/>
      <c r="N1" s="16"/>
      <c r="O1" s="16"/>
      <c r="P1" s="16"/>
      <c r="Q1" s="16"/>
    </row>
    <row r="2" spans="1:17" ht="12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M2" s="16"/>
      <c r="N2" s="16"/>
      <c r="O2" s="16"/>
      <c r="P2" s="16"/>
      <c r="Q2" s="16"/>
    </row>
    <row r="3" spans="1:17" ht="12.75" customHeight="1">
      <c r="A3" s="11" t="s">
        <v>156</v>
      </c>
      <c r="B3" s="16"/>
      <c r="C3" s="16"/>
      <c r="D3" s="16"/>
      <c r="E3" s="16"/>
      <c r="F3" s="16"/>
      <c r="G3" s="16"/>
      <c r="H3" s="16"/>
      <c r="I3" s="16" t="str">
        <f ca="1">"Date: "&amp;TEXT(TODAY(),"m/d/yyyy")</f>
        <v>Date: 1/11/2017</v>
      </c>
      <c r="J3" s="16"/>
      <c r="K3" s="16"/>
      <c r="M3" s="16"/>
      <c r="N3" s="16"/>
      <c r="O3" s="16"/>
      <c r="P3" s="16"/>
      <c r="Q3" s="16"/>
    </row>
    <row r="4" spans="1:17" ht="12.75" customHeight="1">
      <c r="A4" s="11" t="s">
        <v>157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M4" s="16"/>
      <c r="N4" s="16"/>
      <c r="O4" s="16"/>
      <c r="P4" s="16"/>
      <c r="Q4" s="16"/>
    </row>
    <row r="5" spans="1:17" s="20" customFormat="1" ht="12.75" customHeight="1">
      <c r="A5" s="18"/>
      <c r="B5" s="19"/>
      <c r="C5" s="19"/>
      <c r="D5" s="19"/>
      <c r="E5" s="19"/>
      <c r="F5" s="19"/>
      <c r="G5" s="19"/>
      <c r="H5" s="19"/>
      <c r="I5" s="48" t="s">
        <v>199</v>
      </c>
      <c r="J5" s="19"/>
      <c r="K5" s="19"/>
      <c r="L5" s="10"/>
      <c r="M5" s="19"/>
      <c r="N5" s="19"/>
      <c r="O5" s="19"/>
      <c r="P5" s="19"/>
      <c r="Q5" s="19"/>
    </row>
    <row r="6" spans="1:11" ht="12.75" customHeight="1">
      <c r="A6" s="21" t="s">
        <v>160</v>
      </c>
      <c r="B6" s="22"/>
      <c r="C6" s="23"/>
      <c r="D6" s="23"/>
      <c r="E6" s="23"/>
      <c r="F6" s="24" t="s">
        <v>110</v>
      </c>
      <c r="G6" s="23"/>
      <c r="H6" s="23"/>
      <c r="I6" s="23"/>
      <c r="J6" s="23"/>
      <c r="K6" s="25"/>
    </row>
    <row r="7" spans="1:11" ht="12.75" customHeight="1">
      <c r="A7" s="26" t="s">
        <v>100</v>
      </c>
      <c r="B7" s="66">
        <v>2011</v>
      </c>
      <c r="C7" s="66">
        <v>2012</v>
      </c>
      <c r="D7" s="66">
        <v>2013</v>
      </c>
      <c r="E7" s="66">
        <v>2014</v>
      </c>
      <c r="F7" s="67">
        <v>2015</v>
      </c>
      <c r="G7" s="68">
        <v>2011</v>
      </c>
      <c r="H7" s="66">
        <v>2012</v>
      </c>
      <c r="I7" s="66">
        <v>2013</v>
      </c>
      <c r="J7" s="66">
        <v>2014</v>
      </c>
      <c r="K7" s="66">
        <v>2015</v>
      </c>
    </row>
    <row r="8" spans="1:12" ht="12.75" customHeight="1">
      <c r="A8" s="27" t="s">
        <v>108</v>
      </c>
      <c r="B8" s="28">
        <f>SUM(B16,B25,B34,B47,B52,B66,B75,B79,B85,B94,B106,B116,B125,B134,B141,B155)</f>
        <v>149366</v>
      </c>
      <c r="C8" s="28">
        <f>SUM(C16,C25,C34,C47,C52,C66,C75,C79,C85,C94,C106,C116,C125,C134,C141,C155)</f>
        <v>140098</v>
      </c>
      <c r="D8" s="28">
        <f>SUM(D16,D25,D34,D47,D52,D66,D75,D79,D85,D94,D106,D116,D125,D134,D141,D155)</f>
        <v>135620</v>
      </c>
      <c r="E8" s="28">
        <f>SUM(E16,E25,E34,E47,E52,E66,E75,E79,E85,E94,E106,E116,E125,E134,E141,E155)</f>
        <v>136795</v>
      </c>
      <c r="F8" s="28">
        <f>SUM(F16,F25,F34,F47,F52,F66,F75,F79,F85,F94,F106,F116,F125,F134,F141,F155)</f>
        <v>140145</v>
      </c>
      <c r="G8" s="29"/>
      <c r="H8" s="30"/>
      <c r="I8" s="30"/>
      <c r="J8" s="30"/>
      <c r="K8" s="30"/>
      <c r="L8" s="47"/>
    </row>
    <row r="9" spans="1:11" ht="12.75" customHeight="1">
      <c r="A9" s="26" t="s">
        <v>0</v>
      </c>
      <c r="B9" s="28"/>
      <c r="C9" s="28"/>
      <c r="D9" s="28"/>
      <c r="E9" s="28"/>
      <c r="F9" s="31"/>
      <c r="G9" s="29"/>
      <c r="H9" s="30"/>
      <c r="I9" s="30"/>
      <c r="J9" s="30"/>
      <c r="K9" s="30"/>
    </row>
    <row r="10" spans="1:11" ht="12.75" customHeight="1">
      <c r="A10" s="7" t="s">
        <v>167</v>
      </c>
      <c r="B10" s="8">
        <v>2955</v>
      </c>
      <c r="C10" s="8">
        <v>2858</v>
      </c>
      <c r="D10" s="8">
        <v>2657</v>
      </c>
      <c r="E10" s="8">
        <v>2686</v>
      </c>
      <c r="F10" s="9">
        <v>2895</v>
      </c>
      <c r="G10" s="52">
        <f>IF(B8=0,IF(B10=0,0,100%),(B10)/B8)</f>
        <v>0.01978361876196725</v>
      </c>
      <c r="H10" s="54">
        <f>IF(C8=0,IF(C10=0,0,100%),(C10)/C8)</f>
        <v>0.02040000571028851</v>
      </c>
      <c r="I10" s="141">
        <f>IF(D8=0,IF(D10=0,0,100%),(D10)/D8)</f>
        <v>0.019591505677628667</v>
      </c>
      <c r="J10" s="54">
        <f>IF(E8=0,IF(E10=0,0,100%),(E10)/E8)</f>
        <v>0.019635220585547716</v>
      </c>
      <c r="K10" s="53">
        <f>IF(F8=0,IF(F10=0,0,100%),(F10)/F8)</f>
        <v>0.020657176495772235</v>
      </c>
    </row>
    <row r="11" spans="1:11" ht="12.75" customHeight="1">
      <c r="A11" s="7" t="s">
        <v>101</v>
      </c>
      <c r="B11" s="8">
        <v>785</v>
      </c>
      <c r="C11" s="8">
        <v>775</v>
      </c>
      <c r="D11" s="8">
        <v>767</v>
      </c>
      <c r="E11" s="8">
        <v>764</v>
      </c>
      <c r="F11" s="9">
        <v>776</v>
      </c>
      <c r="G11" s="52">
        <f>IF(B8=0,IF(B11=0,0,100%),(B11)/B8)</f>
        <v>0.005255546777713804</v>
      </c>
      <c r="H11" s="54">
        <f>IF(C8=0,IF(C11=0,0,100%),(C11)/C8)</f>
        <v>0.005531841996316864</v>
      </c>
      <c r="I11" s="141">
        <f>IF(D8=0,IF(D11=0,0,100%),(D11)/D8)</f>
        <v>0.00565550803716266</v>
      </c>
      <c r="J11" s="54">
        <f>IF(E8=0,IF(E11=0,0,100%),(E11)/E8)</f>
        <v>0.005584999451734347</v>
      </c>
      <c r="K11" s="53">
        <f>IF(F8=0,IF(F11=0,0,100%),(F11)/F8)</f>
        <v>0.005537122266224268</v>
      </c>
    </row>
    <row r="12" spans="1:11" ht="12.75" customHeight="1">
      <c r="A12" s="7" t="s">
        <v>165</v>
      </c>
      <c r="B12" s="8">
        <v>2197</v>
      </c>
      <c r="C12" s="8">
        <v>2113</v>
      </c>
      <c r="D12" s="8">
        <v>1883</v>
      </c>
      <c r="E12" s="8">
        <v>1930</v>
      </c>
      <c r="F12" s="9">
        <v>1881</v>
      </c>
      <c r="G12" s="52">
        <f>IF(B8=0,IF(B12=0,0,100%),(B12)/B8)</f>
        <v>0.014708836013550608</v>
      </c>
      <c r="H12" s="54">
        <f>IF(C8=0,IF(C12=0,0,100%),(C12)/C8)</f>
        <v>0.015082299533183914</v>
      </c>
      <c r="I12" s="141">
        <f>IF(D8=0,IF(D12=0,0,100%),(D12)/D8)</f>
        <v>0.013884382834390209</v>
      </c>
      <c r="J12" s="54">
        <f>IF(E8=0,IF(E12=0,0,100%),(E12)/E8)</f>
        <v>0.014108702803465038</v>
      </c>
      <c r="K12" s="53">
        <f>IF(F8=0,IF(F12=0,0,100%),(F12)/F8)</f>
        <v>0.013421813122123516</v>
      </c>
    </row>
    <row r="13" spans="1:11" ht="12.75" customHeight="1">
      <c r="A13" s="7" t="s">
        <v>164</v>
      </c>
      <c r="B13" s="12">
        <v>756</v>
      </c>
      <c r="C13" s="13">
        <v>806</v>
      </c>
      <c r="D13" s="13">
        <v>766</v>
      </c>
      <c r="E13" s="12">
        <v>788</v>
      </c>
      <c r="F13" s="14">
        <v>786</v>
      </c>
      <c r="G13" s="52">
        <f>IF(B8=0,IF(B13=0,0,100%),(B13)/B8)</f>
        <v>0.005061392820320555</v>
      </c>
      <c r="H13" s="54">
        <f>IF(C8=0,IF(C13=0,0,100%),(C13)/C8)</f>
        <v>0.005753115676169538</v>
      </c>
      <c r="I13" s="141">
        <f>IF(D8=0,IF(D13=0,0,100%),(D13)/D8)</f>
        <v>0.005648134493437546</v>
      </c>
      <c r="J13" s="54">
        <f>IF(E8=0,IF(E13=0,0,100%),(E13)/E8)</f>
        <v>0.005760444460689353</v>
      </c>
      <c r="K13" s="53">
        <f>IF(F8=0,IF(F13=0,0,100%),(F13)/F8)</f>
        <v>0.005608476934603446</v>
      </c>
    </row>
    <row r="14" spans="1:12" ht="12.75" customHeight="1">
      <c r="A14" s="7" t="s">
        <v>163</v>
      </c>
      <c r="B14" s="8">
        <v>1721</v>
      </c>
      <c r="C14" s="8">
        <v>1544</v>
      </c>
      <c r="D14" s="8">
        <v>1488</v>
      </c>
      <c r="E14" s="8">
        <v>1582</v>
      </c>
      <c r="F14" s="9">
        <v>2012</v>
      </c>
      <c r="G14" s="52">
        <f>IF(B8=0,IF(B14=0,0,100%),(B14)/B8)</f>
        <v>0.01152203312668211</v>
      </c>
      <c r="H14" s="54">
        <f>IF(C8=0,IF(C14=0,0,100%),(C14)/C8)</f>
        <v>0.011020856828791274</v>
      </c>
      <c r="I14" s="141">
        <f>IF(D8=0,IF(D14=0,0,100%),(D14)/D8)</f>
        <v>0.010971833062970063</v>
      </c>
      <c r="J14" s="54">
        <f>IF(E8=0,IF(E14=0,0,100%),(E14)/E8)</f>
        <v>0.011564750173617458</v>
      </c>
      <c r="K14" s="53">
        <f>IF(F8=0,IF(F14=0,0,100%),(F14)/F8)</f>
        <v>0.014356559277890755</v>
      </c>
      <c r="L14" s="11"/>
    </row>
    <row r="15" spans="1:12" ht="12.75" customHeight="1">
      <c r="A15" s="7" t="s">
        <v>60</v>
      </c>
      <c r="B15" s="8">
        <v>2068</v>
      </c>
      <c r="C15" s="8">
        <v>1903</v>
      </c>
      <c r="D15" s="8">
        <v>2140</v>
      </c>
      <c r="E15" s="8">
        <v>2703</v>
      </c>
      <c r="F15" s="9">
        <v>2987</v>
      </c>
      <c r="G15" s="52">
        <f>IF(B8=0,IF(B15=0,0,100%),(B15)/B8)</f>
        <v>0.013845185651353053</v>
      </c>
      <c r="H15" s="54">
        <f>IF(C8=0,IF(C15=0,0,100%),(C15)/C8)</f>
        <v>0.013583348798698054</v>
      </c>
      <c r="I15" s="141">
        <f>IF(D8=0,IF(D15=0,0,100%),(D15)/D8)</f>
        <v>0.01577938357174458</v>
      </c>
      <c r="J15" s="54">
        <f>IF(E8=0,IF(E15=0,0,100%),(E15)/E8)</f>
        <v>0.019759494133557515</v>
      </c>
      <c r="K15" s="53">
        <f>IF(F8=0,IF(F15=0,0,100%),(F15)/F8)</f>
        <v>0.02131363944486068</v>
      </c>
      <c r="L15" s="11"/>
    </row>
    <row r="16" spans="1:12" ht="12.75" customHeight="1">
      <c r="A16" s="32" t="s">
        <v>102</v>
      </c>
      <c r="B16" s="33">
        <f>SUM(B10:B15)</f>
        <v>10482</v>
      </c>
      <c r="C16" s="33">
        <f>SUM(C10:C15)</f>
        <v>9999</v>
      </c>
      <c r="D16" s="33">
        <f>SUM(D10:D15)</f>
        <v>9701</v>
      </c>
      <c r="E16" s="33">
        <f>SUM(E10:E15)</f>
        <v>10453</v>
      </c>
      <c r="F16" s="34">
        <f>SUM(F10:F15)</f>
        <v>11337</v>
      </c>
      <c r="G16" s="52">
        <f>IF(B8=0,IF(B16=0,0,100%),(B16)/B8)</f>
        <v>0.07017661315158738</v>
      </c>
      <c r="H16" s="54">
        <f>IF(C8=0,IF(C16=0,0,100%),(C16)/C8)</f>
        <v>0.07137146854344815</v>
      </c>
      <c r="I16" s="141">
        <f>IF(D8=0,IF(D16=0,0,100%),(D16)/D8)</f>
        <v>0.07153074767733372</v>
      </c>
      <c r="J16" s="54">
        <f>IF(E8=0,IF(E16=0,0,100%),(E16)/E8)</f>
        <v>0.07641361160861143</v>
      </c>
      <c r="K16" s="53">
        <f>IF(F8=0,IF(F16=0,0,100%),(F16)/F8)</f>
        <v>0.0808947875414749</v>
      </c>
      <c r="L16" s="11"/>
    </row>
    <row r="17" spans="1:12" ht="25.5">
      <c r="A17" s="26" t="s">
        <v>103</v>
      </c>
      <c r="B17" s="12"/>
      <c r="C17" s="12"/>
      <c r="D17" s="12"/>
      <c r="E17" s="12"/>
      <c r="F17" s="14"/>
      <c r="G17" s="135"/>
      <c r="H17" s="36"/>
      <c r="I17" s="142"/>
      <c r="J17" s="36"/>
      <c r="K17" s="35"/>
      <c r="L17" s="11"/>
    </row>
    <row r="18" spans="1:12" ht="12.75">
      <c r="A18" s="7" t="s">
        <v>3</v>
      </c>
      <c r="B18" s="8">
        <v>431</v>
      </c>
      <c r="C18" s="8">
        <v>403</v>
      </c>
      <c r="D18" s="8">
        <v>378</v>
      </c>
      <c r="E18" s="8">
        <v>397</v>
      </c>
      <c r="F18" s="9">
        <v>347</v>
      </c>
      <c r="G18" s="52">
        <f>IF(B8=0,IF(B18=0,0,100%),(B18)/B8)</f>
        <v>0.00288552950470656</v>
      </c>
      <c r="H18" s="54">
        <f>IF(C8=0,IF(C18=0,0,100%),(C18)/C8)</f>
        <v>0.002876557838084769</v>
      </c>
      <c r="I18" s="141">
        <f>IF(D8=0,IF(D18=0,0,100%),(D18)/D8)</f>
        <v>0.0027871995280932017</v>
      </c>
      <c r="J18" s="54">
        <f>IF(E8=0,IF(E18=0,0,100%),(E18)/E8)</f>
        <v>0.002902152856464052</v>
      </c>
      <c r="K18" s="53">
        <f>IF(F8=0,IF(F18=0,0,100%),(F18)/F8)</f>
        <v>0.002476006992757501</v>
      </c>
      <c r="L18" s="11"/>
    </row>
    <row r="19" spans="1:12" ht="12.75">
      <c r="A19" s="7" t="s">
        <v>4</v>
      </c>
      <c r="B19" s="8">
        <v>448</v>
      </c>
      <c r="C19" s="8">
        <v>428</v>
      </c>
      <c r="D19" s="8">
        <v>445</v>
      </c>
      <c r="E19" s="8">
        <v>429</v>
      </c>
      <c r="F19" s="9">
        <v>542</v>
      </c>
      <c r="G19" s="52">
        <f>IF(B8=0,IF(B19=0,0,100%),(B19)/B8)</f>
        <v>0.0029993438935232916</v>
      </c>
      <c r="H19" s="54">
        <f>IF(C8=0,IF(C19=0,0,100%),(C19)/C8)</f>
        <v>0.003055004354094991</v>
      </c>
      <c r="I19" s="141">
        <f>IF(D8=0,IF(D19=0,0,100%),(D19)/D8)</f>
        <v>0.003281226957675859</v>
      </c>
      <c r="J19" s="54">
        <f>IF(E8=0,IF(E19=0,0,100%),(E19)/E8)</f>
        <v>0.0031360795350707264</v>
      </c>
      <c r="K19" s="53">
        <f>IF(F8=0,IF(F19=0,0,100%),(F19)/F8)</f>
        <v>0.003867423026151486</v>
      </c>
      <c r="L19" s="11"/>
    </row>
    <row r="20" spans="1:12" ht="12.75" customHeight="1">
      <c r="A20" s="7" t="s">
        <v>5</v>
      </c>
      <c r="B20" s="8">
        <v>117</v>
      </c>
      <c r="C20" s="8">
        <v>90</v>
      </c>
      <c r="D20" s="8">
        <v>123</v>
      </c>
      <c r="E20" s="8">
        <v>110</v>
      </c>
      <c r="F20" s="9">
        <v>126</v>
      </c>
      <c r="G20" s="52">
        <f>IF(B8=0,IF(B20=0,0,100%),(B20)/B8)</f>
        <v>0.0007833107936210383</v>
      </c>
      <c r="H20" s="54">
        <f>IF(C8=0,IF(C20=0,0,100%),(C20)/C8)</f>
        <v>0.0006424074576367971</v>
      </c>
      <c r="I20" s="141">
        <f>IF(D8=0,IF(D20=0,0,100%),(D20)/D8)</f>
        <v>0.0009069458781890576</v>
      </c>
      <c r="J20" s="54">
        <f>IF(E8=0,IF(E20=0,0,100%),(E20)/E8)</f>
        <v>0.0008041229577104426</v>
      </c>
      <c r="K20" s="53">
        <f>IF(F8=0,IF(F20=0,0,100%),(F20)/F8)</f>
        <v>0.0008990688215776518</v>
      </c>
      <c r="L20" s="11"/>
    </row>
    <row r="21" spans="1:12" ht="12.75">
      <c r="A21" s="7" t="s">
        <v>6</v>
      </c>
      <c r="B21" s="12">
        <v>161</v>
      </c>
      <c r="C21" s="13">
        <v>133</v>
      </c>
      <c r="D21" s="13">
        <v>117</v>
      </c>
      <c r="E21" s="12">
        <v>143</v>
      </c>
      <c r="F21" s="14">
        <v>125</v>
      </c>
      <c r="G21" s="52">
        <f>IF(B8=0,IF(B21=0,0,100%),(B21)/B8)</f>
        <v>0.001077889211734933</v>
      </c>
      <c r="H21" s="54">
        <f>IF(C8=0,IF(C21=0,0,100%),(C21)/C8)</f>
        <v>0.0009493354651743779</v>
      </c>
      <c r="I21" s="141">
        <f>IF(D8=0,IF(D21=0,0,100%),(D21)/D8)</f>
        <v>0.0008627046158383719</v>
      </c>
      <c r="J21" s="54">
        <f>IF(E8=0,IF(E21=0,0,100%),(E21)/E8)</f>
        <v>0.0010453598450235755</v>
      </c>
      <c r="K21" s="53">
        <f>IF(F8=0,IF(F21=0,0,100%),(F21)/F8)</f>
        <v>0.0008919333547397338</v>
      </c>
      <c r="L21" s="11"/>
    </row>
    <row r="22" spans="1:12" ht="25.5">
      <c r="A22" s="7" t="s">
        <v>61</v>
      </c>
      <c r="B22" s="8">
        <v>1526</v>
      </c>
      <c r="C22" s="8">
        <v>1455</v>
      </c>
      <c r="D22" s="8">
        <v>1319</v>
      </c>
      <c r="E22" s="8">
        <v>1353</v>
      </c>
      <c r="F22" s="9">
        <v>1359</v>
      </c>
      <c r="G22" s="52">
        <f>IF(B8=0,IF(B22=0,0,100%),(B22)/B8)</f>
        <v>0.010216515137313713</v>
      </c>
      <c r="H22" s="54">
        <f>IF(C8=0,IF(C22=0,0,100%),(C22)/C8)</f>
        <v>0.010385587231794887</v>
      </c>
      <c r="I22" s="141">
        <f>IF(D8=0,IF(D22=0,0,100%),(D22)/D8)</f>
        <v>0.009725704173425748</v>
      </c>
      <c r="J22" s="54">
        <f>IF(E8=0,IF(E22=0,0,100%),(E22)/E8)</f>
        <v>0.009890712379838445</v>
      </c>
      <c r="K22" s="53">
        <f>IF(F8=0,IF(F22=0,0,100%),(F22)/F8)</f>
        <v>0.009697099432730387</v>
      </c>
      <c r="L22" s="11"/>
    </row>
    <row r="23" spans="1:12" ht="25.5">
      <c r="A23" s="7" t="s">
        <v>62</v>
      </c>
      <c r="B23" s="8">
        <v>1271</v>
      </c>
      <c r="C23" s="8">
        <v>1344</v>
      </c>
      <c r="D23" s="8">
        <v>1277</v>
      </c>
      <c r="E23" s="8">
        <v>1279</v>
      </c>
      <c r="F23" s="9">
        <v>1298</v>
      </c>
      <c r="G23" s="52">
        <f>IF(B8=0,IF(B23=0,0,100%),(B23)/B8)</f>
        <v>0.008509299305062732</v>
      </c>
      <c r="H23" s="54">
        <f>IF(C8=0,IF(C23=0,0,100%),(C23)/C8)</f>
        <v>0.009593284700709503</v>
      </c>
      <c r="I23" s="141">
        <f>IF(D8=0,IF(D23=0,0,100%),(D23)/D8)</f>
        <v>0.009416015336970947</v>
      </c>
      <c r="J23" s="54">
        <f>IF(E8=0,IF(E23=0,0,100%),(E23)/E8)</f>
        <v>0.00934975693556051</v>
      </c>
      <c r="K23" s="53">
        <f>IF(F8=0,IF(F23=0,0,100%),(F23)/F8)</f>
        <v>0.009261835955617395</v>
      </c>
      <c r="L23" s="11"/>
    </row>
    <row r="24" spans="1:12" ht="25.5">
      <c r="A24" s="7" t="s">
        <v>7</v>
      </c>
      <c r="B24" s="8">
        <v>123</v>
      </c>
      <c r="C24" s="8">
        <v>101</v>
      </c>
      <c r="D24" s="8">
        <v>113</v>
      </c>
      <c r="E24" s="8">
        <v>104</v>
      </c>
      <c r="F24" s="9">
        <v>82</v>
      </c>
      <c r="G24" s="52">
        <f>IF(B8=0,IF(B24=0,0,100%),(B24)/B8)</f>
        <v>0.0008234805779092966</v>
      </c>
      <c r="H24" s="54">
        <f>IF(C8=0,IF(C24=0,0,100%),(C24)/C8)</f>
        <v>0.0007209239246812945</v>
      </c>
      <c r="I24" s="141">
        <f>IF(D8=0,IF(D24=0,0,100%),(D24)/D8)</f>
        <v>0.0008332104409379148</v>
      </c>
      <c r="J24" s="54">
        <f>IF(E8=0,IF(E24=0,0,100%),(E24)/E8)</f>
        <v>0.0007602617054716912</v>
      </c>
      <c r="K24" s="53">
        <f>IF(F8=0,IF(F24=0,0,100%),(F24)/F8)</f>
        <v>0.0005851082807092654</v>
      </c>
      <c r="L24" s="11"/>
    </row>
    <row r="25" spans="1:12" ht="25.5">
      <c r="A25" s="37" t="s">
        <v>104</v>
      </c>
      <c r="B25" s="33">
        <f>SUM(B18:B24)</f>
        <v>4077</v>
      </c>
      <c r="C25" s="33">
        <f>SUM(C18:C24)</f>
        <v>3954</v>
      </c>
      <c r="D25" s="33">
        <f>SUM(D18:D24)</f>
        <v>3772</v>
      </c>
      <c r="E25" s="33">
        <f>SUM(E18:E24)</f>
        <v>3815</v>
      </c>
      <c r="F25" s="33">
        <f>SUM(F18:F24)</f>
        <v>3879</v>
      </c>
      <c r="G25" s="52">
        <f>IF(B8=0,IF(B25=0,0,100%),(B25)/B8)</f>
        <v>0.027295368423871563</v>
      </c>
      <c r="H25" s="54">
        <f>IF(C8=0,IF(C25=0,0,100%),(C25)/C8)</f>
        <v>0.028223100972176618</v>
      </c>
      <c r="I25" s="141">
        <f>IF(D8=0,IF(D25=0,0,100%),(D25)/D8)</f>
        <v>0.0278130069311311</v>
      </c>
      <c r="J25" s="54">
        <f>IF(E8=0,IF(E25=0,0,100%),(E25)/E8)</f>
        <v>0.027888446215139442</v>
      </c>
      <c r="K25" s="53">
        <f>IF(F8=0,IF(F25=0,0,100%),(F25)/F8)</f>
        <v>0.02767847586428342</v>
      </c>
      <c r="L25" s="11"/>
    </row>
    <row r="26" spans="1:12" ht="12.75">
      <c r="A26" s="38" t="s">
        <v>1</v>
      </c>
      <c r="B26" s="12"/>
      <c r="C26" s="12"/>
      <c r="D26" s="12"/>
      <c r="E26" s="12"/>
      <c r="F26" s="14"/>
      <c r="G26" s="136"/>
      <c r="H26" s="12"/>
      <c r="I26" s="143"/>
      <c r="J26" s="12"/>
      <c r="K26" s="138"/>
      <c r="L26" s="11"/>
    </row>
    <row r="27" spans="1:12" ht="12.75">
      <c r="A27" s="7" t="s">
        <v>8</v>
      </c>
      <c r="B27" s="8">
        <v>490</v>
      </c>
      <c r="C27" s="8">
        <v>373</v>
      </c>
      <c r="D27" s="8">
        <v>367</v>
      </c>
      <c r="E27" s="8">
        <v>375</v>
      </c>
      <c r="F27" s="9">
        <v>366</v>
      </c>
      <c r="G27" s="52">
        <f>IF(B8=0,IF(B27=0,0,100%),(B27)/B8)</f>
        <v>0.0032805323835411004</v>
      </c>
      <c r="H27" s="54">
        <f>IF(C8=0,IF(C27=0,0,100%),(C27)/C8)</f>
        <v>0.0026624220188725036</v>
      </c>
      <c r="I27" s="141">
        <f>IF(D8=0,IF(D27=0,0,100%),(D27)/D8)</f>
        <v>0.0027060905471169446</v>
      </c>
      <c r="J27" s="54">
        <f>IF(E8=0,IF(E27=0,0,100%),(E27)/E8)</f>
        <v>0.0027413282649219636</v>
      </c>
      <c r="K27" s="53">
        <f>IF(F8=0,IF(F27=0,0,100%),(F27)/F8)</f>
        <v>0.002611580862677941</v>
      </c>
      <c r="L27" s="11"/>
    </row>
    <row r="28" spans="1:12" ht="12.75">
      <c r="A28" s="7" t="s">
        <v>9</v>
      </c>
      <c r="B28" s="8">
        <v>137</v>
      </c>
      <c r="C28" s="8">
        <v>169</v>
      </c>
      <c r="D28" s="8">
        <v>181</v>
      </c>
      <c r="E28" s="8">
        <v>136</v>
      </c>
      <c r="F28" s="9">
        <v>182</v>
      </c>
      <c r="G28" s="52">
        <f>IF(B8=0,IF(B28=0,0,100%),(B28)/B8)</f>
        <v>0.0009172100745818995</v>
      </c>
      <c r="H28" s="54">
        <f>IF(C8=0,IF(C28=0,0,100%),(C28)/C8)</f>
        <v>0.0012062984482290968</v>
      </c>
      <c r="I28" s="141">
        <f>IF(D8=0,IF(D28=0,0,100%),(D28)/D8)</f>
        <v>0.0013346114142456865</v>
      </c>
      <c r="J28" s="54">
        <f>IF(E8=0,IF(E28=0,0,100%),(E28)/E8)</f>
        <v>0.0009941883840783655</v>
      </c>
      <c r="K28" s="53">
        <f>IF(F8=0,IF(F28=0,0,100%),(F28)/F8)</f>
        <v>0.0012986549645010524</v>
      </c>
      <c r="L28" s="11"/>
    </row>
    <row r="29" spans="1:12" ht="12.75">
      <c r="A29" s="7" t="s">
        <v>10</v>
      </c>
      <c r="B29" s="8">
        <v>490</v>
      </c>
      <c r="C29" s="8">
        <v>480</v>
      </c>
      <c r="D29" s="8">
        <v>379</v>
      </c>
      <c r="E29" s="8">
        <v>389</v>
      </c>
      <c r="F29" s="9">
        <v>406</v>
      </c>
      <c r="G29" s="52">
        <f>IF(B8=0,IF(B29=0,0,100%),(B29)/B8)</f>
        <v>0.0032805323835411004</v>
      </c>
      <c r="H29" s="54">
        <f>IF(C8=0,IF(C29=0,0,100%),(C29)/C8)</f>
        <v>0.003426173107396251</v>
      </c>
      <c r="I29" s="141">
        <f>IF(D8=0,IF(D29=0,0,100%),(D29)/D8)</f>
        <v>0.002794573071818316</v>
      </c>
      <c r="J29" s="54">
        <f>IF(E8=0,IF(E29=0,0,100%),(E29)/E8)</f>
        <v>0.0028436711868123836</v>
      </c>
      <c r="K29" s="53">
        <f>IF(F8=0,IF(F29=0,0,100%),(F29)/F8)</f>
        <v>0.0028969995361946554</v>
      </c>
      <c r="L29" s="11"/>
    </row>
    <row r="30" spans="1:12" ht="25.5">
      <c r="A30" s="7" t="s">
        <v>63</v>
      </c>
      <c r="B30" s="12">
        <v>8882</v>
      </c>
      <c r="C30" s="13">
        <v>8478</v>
      </c>
      <c r="D30" s="13">
        <v>8101</v>
      </c>
      <c r="E30" s="12">
        <v>8515</v>
      </c>
      <c r="F30" s="14">
        <v>9192</v>
      </c>
      <c r="G30" s="52">
        <f>IF(B8=0,IF(B30=0,0,100%),(B30)/B8)</f>
        <v>0.05946467067471848</v>
      </c>
      <c r="H30" s="54">
        <f>IF(C8=0,IF(C30=0,0,100%),(C30)/C8)</f>
        <v>0.060514782509386286</v>
      </c>
      <c r="I30" s="141">
        <f>IF(D8=0,IF(D30=0,0,100%),(D30)/D8)</f>
        <v>0.05973307771715086</v>
      </c>
      <c r="J30" s="54">
        <f>IF(E8=0,IF(E30=0,0,100%),(E30)/E8)</f>
        <v>0.06224642713549472</v>
      </c>
      <c r="K30" s="53">
        <f>IF(F8=0,IF(F30=0,0,100%),(F30)/F8)</f>
        <v>0.06558921117414107</v>
      </c>
      <c r="L30" s="11"/>
    </row>
    <row r="31" spans="1:12" ht="25.5">
      <c r="A31" s="7" t="s">
        <v>64</v>
      </c>
      <c r="B31" s="8">
        <v>167</v>
      </c>
      <c r="C31" s="8">
        <v>128</v>
      </c>
      <c r="D31" s="8">
        <v>144</v>
      </c>
      <c r="E31" s="8">
        <v>146</v>
      </c>
      <c r="F31" s="9">
        <v>128</v>
      </c>
      <c r="G31" s="52">
        <f>IF(B8=0,IF(B31=0,0,100%),(B31)/B8)</f>
        <v>0.0011180589960231913</v>
      </c>
      <c r="H31" s="54">
        <f>IF(C8=0,IF(C31=0,0,100%),(C31)/C8)</f>
        <v>0.0009136461619723336</v>
      </c>
      <c r="I31" s="141">
        <f>IF(D8=0,IF(D31=0,0,100%),(D31)/D8)</f>
        <v>0.0010617902964164577</v>
      </c>
      <c r="J31" s="54">
        <f>IF(E8=0,IF(E31=0,0,100%),(E31)/E8)</f>
        <v>0.001067290471142951</v>
      </c>
      <c r="K31" s="53">
        <f>IF(F8=0,IF(F31=0,0,100%),(F31)/F8)</f>
        <v>0.0009133397552534875</v>
      </c>
      <c r="L31" s="11"/>
    </row>
    <row r="32" spans="1:12" ht="25.5">
      <c r="A32" s="7" t="s">
        <v>65</v>
      </c>
      <c r="B32" s="8">
        <v>97</v>
      </c>
      <c r="C32" s="8">
        <v>104</v>
      </c>
      <c r="D32" s="8">
        <v>104</v>
      </c>
      <c r="E32" s="8">
        <v>86</v>
      </c>
      <c r="F32" s="9">
        <v>74</v>
      </c>
      <c r="G32" s="52">
        <f>IF(B8=0,IF(B32=0,0,100%),(B32)/B8)</f>
        <v>0.000649411512660177</v>
      </c>
      <c r="H32" s="54">
        <f>IF(C8=0,IF(C32=0,0,100%),(C32)/C8)</f>
        <v>0.0007423375066025211</v>
      </c>
      <c r="I32" s="141">
        <f>IF(D8=0,IF(D32=0,0,100%),(D32)/D8)</f>
        <v>0.0007668485474118861</v>
      </c>
      <c r="J32" s="54">
        <f>IF(E8=0,IF(E32=0,0,100%),(E32)/E8)</f>
        <v>0.000628677948755437</v>
      </c>
      <c r="K32" s="53">
        <f>IF(F8=0,IF(F32=0,0,100%),(F32)/F8)</f>
        <v>0.0005280245460059224</v>
      </c>
      <c r="L32" s="11"/>
    </row>
    <row r="33" spans="1:12" ht="25.5">
      <c r="A33" s="7" t="s">
        <v>11</v>
      </c>
      <c r="B33" s="12">
        <v>1518</v>
      </c>
      <c r="C33" s="13">
        <v>1359</v>
      </c>
      <c r="D33" s="13">
        <v>1333</v>
      </c>
      <c r="E33" s="12">
        <v>1295</v>
      </c>
      <c r="F33" s="14">
        <v>1317</v>
      </c>
      <c r="G33" s="52">
        <f>IF(B8=0,IF(B33=0,0,100%),(B33)/B8)</f>
        <v>0.010162955424929367</v>
      </c>
      <c r="H33" s="54">
        <f>IF(C8=0,IF(C33=0,0,100%),(C33)/C8)</f>
        <v>0.009700352610315635</v>
      </c>
      <c r="I33" s="141">
        <f>IF(D8=0,IF(D33=0,0,100%),(D33)/D8)</f>
        <v>0.009828933785577348</v>
      </c>
      <c r="J33" s="54">
        <f>IF(E8=0,IF(E33=0,0,100%),(E33)/E8)</f>
        <v>0.009466720274863847</v>
      </c>
      <c r="K33" s="53">
        <f>IF(F8=0,IF(F33=0,0,100%),(F33)/F8)</f>
        <v>0.009397409825537837</v>
      </c>
      <c r="L33" s="11"/>
    </row>
    <row r="34" spans="1:12" ht="25.5">
      <c r="A34" s="37" t="s">
        <v>111</v>
      </c>
      <c r="B34" s="33">
        <f>SUM(B27:B33)</f>
        <v>11781</v>
      </c>
      <c r="C34" s="33">
        <f>SUM(C27:C33)</f>
        <v>11091</v>
      </c>
      <c r="D34" s="33">
        <f>SUM(D27:D33)</f>
        <v>10609</v>
      </c>
      <c r="E34" s="33">
        <f>SUM(E27:E33)</f>
        <v>10942</v>
      </c>
      <c r="F34" s="33">
        <f>SUM(F27:F33)</f>
        <v>11665</v>
      </c>
      <c r="G34" s="52">
        <f>IF(B8=0,IF(B34=0,0,100%),(B34)/B8)</f>
        <v>0.07887337144999532</v>
      </c>
      <c r="H34" s="54">
        <f>IF(C8=0,IF(C34=0,0,100%),(C34)/C8)</f>
        <v>0.07916601236277462</v>
      </c>
      <c r="I34" s="141">
        <f>IF(D8=0,IF(D34=0,0,100%),(D34)/D8)</f>
        <v>0.07822592537973751</v>
      </c>
      <c r="J34" s="54">
        <f>IF(E8=0,IF(E34=0,0,100%),(E34)/E8)</f>
        <v>0.07998830366606967</v>
      </c>
      <c r="K34" s="53">
        <f>IF(F8=0,IF(F34=0,0,100%),(F34)/F8)</f>
        <v>0.08323522066431197</v>
      </c>
      <c r="L34" s="11"/>
    </row>
    <row r="35" spans="1:12" ht="25.5">
      <c r="A35" s="39" t="s">
        <v>2</v>
      </c>
      <c r="B35" s="12"/>
      <c r="C35" s="12"/>
      <c r="D35" s="12"/>
      <c r="E35" s="12"/>
      <c r="F35" s="14"/>
      <c r="G35" s="136"/>
      <c r="H35" s="12"/>
      <c r="I35" s="143"/>
      <c r="J35" s="12"/>
      <c r="K35" s="138"/>
      <c r="L35" s="11"/>
    </row>
    <row r="36" spans="1:12" ht="25.5">
      <c r="A36" s="7" t="s">
        <v>66</v>
      </c>
      <c r="B36" s="8">
        <v>449</v>
      </c>
      <c r="C36" s="8">
        <v>371</v>
      </c>
      <c r="D36" s="8">
        <v>408</v>
      </c>
      <c r="E36" s="8">
        <v>363</v>
      </c>
      <c r="F36" s="9">
        <v>412</v>
      </c>
      <c r="G36" s="52">
        <f>IF(B8=0,IF(B36=0,0,100%),(B36)/B8)</f>
        <v>0.0030060388575713346</v>
      </c>
      <c r="H36" s="54">
        <f>IF(C8=0,IF(C36=0,0,100%),(C36)/C8)</f>
        <v>0.0026481462975916858</v>
      </c>
      <c r="I36" s="141">
        <f>IF(D8=0,IF(D36=0,0,100%),(D36)/D8)</f>
        <v>0.00300840583984663</v>
      </c>
      <c r="J36" s="54">
        <f>IF(E8=0,IF(E36=0,0,100%),(E36)/E8)</f>
        <v>0.0026536057604444607</v>
      </c>
      <c r="K36" s="53">
        <f>IF(F8=0,IF(F36=0,0,100%),(F36)/F8)</f>
        <v>0.002939812337222163</v>
      </c>
      <c r="L36" s="11"/>
    </row>
    <row r="37" spans="1:12" ht="12.75">
      <c r="A37" s="7" t="s">
        <v>171</v>
      </c>
      <c r="B37" s="8">
        <v>1047</v>
      </c>
      <c r="C37" s="8">
        <v>1059</v>
      </c>
      <c r="D37" s="8">
        <v>908</v>
      </c>
      <c r="E37" s="8">
        <v>964</v>
      </c>
      <c r="F37" s="9">
        <v>905</v>
      </c>
      <c r="G37" s="52">
        <f>IF(B8=0,IF(B37=0,0,100%),(B37)/B8)</f>
        <v>0.007009627358301086</v>
      </c>
      <c r="H37" s="54">
        <f>IF(C8=0,IF(C37=0,0,100%),(C37)/C8)</f>
        <v>0.007558994418192979</v>
      </c>
      <c r="I37" s="141">
        <f>IF(D8=0,IF(D37=0,0,100%),(D37)/D8)</f>
        <v>0.006695177702403775</v>
      </c>
      <c r="J37" s="54">
        <f>IF(E8=0,IF(E37=0,0,100%),(E37)/E8)</f>
        <v>0.007047041193026061</v>
      </c>
      <c r="K37" s="53">
        <f>IF(F8=0,IF(F37=0,0,100%),(F37)/F8)</f>
        <v>0.006457597488315673</v>
      </c>
      <c r="L37" s="11"/>
    </row>
    <row r="38" spans="1:12" ht="12.75">
      <c r="A38" s="7" t="s">
        <v>12</v>
      </c>
      <c r="B38" s="8">
        <v>6780</v>
      </c>
      <c r="C38" s="8">
        <v>6525</v>
      </c>
      <c r="D38" s="8">
        <v>6524</v>
      </c>
      <c r="E38" s="8">
        <v>6551</v>
      </c>
      <c r="F38" s="9">
        <v>6557</v>
      </c>
      <c r="G38" s="52">
        <f>IF(B8=0,IF(B38=0,0,100%),(B38)/B8)</f>
        <v>0.045391856245731964</v>
      </c>
      <c r="H38" s="54">
        <f>IF(C8=0,IF(C38=0,0,100%),(C38)/C8)</f>
        <v>0.046574540678667786</v>
      </c>
      <c r="I38" s="141">
        <f>IF(D8=0,IF(D38=0,0,100%),(D38)/D8)</f>
        <v>0.04810499926264563</v>
      </c>
      <c r="J38" s="54">
        <f>IF(E8=0,IF(E38=0,0,100%),(E38)/E8)</f>
        <v>0.04788917723601009</v>
      </c>
      <c r="K38" s="53">
        <f>IF(F8=0,IF(F38=0,0,100%),(F38)/F8)</f>
        <v>0.04678725605622748</v>
      </c>
      <c r="L38" s="11"/>
    </row>
    <row r="39" spans="1:12" ht="25.5">
      <c r="A39" s="7" t="s">
        <v>13</v>
      </c>
      <c r="B39" s="12">
        <v>4574</v>
      </c>
      <c r="C39" s="13">
        <v>4288</v>
      </c>
      <c r="D39" s="13">
        <v>3990</v>
      </c>
      <c r="E39" s="12">
        <v>4004</v>
      </c>
      <c r="F39" s="14">
        <v>3728</v>
      </c>
      <c r="G39" s="52">
        <f>IF(B8=0,IF(B39=0,0,100%),(B39)/B8)</f>
        <v>0.030622765555748964</v>
      </c>
      <c r="H39" s="54">
        <f>IF(C8=0,IF(C39=0,0,100%),(C39)/C8)</f>
        <v>0.03060714642607318</v>
      </c>
      <c r="I39" s="141">
        <f>IF(D8=0,IF(D39=0,0,100%),(D39)/D8)</f>
        <v>0.02942043946320602</v>
      </c>
      <c r="J39" s="54">
        <f>IF(E8=0,IF(E39=0,0,100%),(E39)/E8)</f>
        <v>0.029270075660660113</v>
      </c>
      <c r="K39" s="53">
        <f>IF(F8=0,IF(F39=0,0,100%),(F39)/F8)</f>
        <v>0.026601020371757822</v>
      </c>
      <c r="L39" s="11"/>
    </row>
    <row r="40" spans="1:12" ht="12.75">
      <c r="A40" s="7" t="s">
        <v>14</v>
      </c>
      <c r="B40" s="8">
        <v>924</v>
      </c>
      <c r="C40" s="8">
        <v>915</v>
      </c>
      <c r="D40" s="8">
        <v>843</v>
      </c>
      <c r="E40" s="8">
        <v>820</v>
      </c>
      <c r="F40" s="9">
        <v>712</v>
      </c>
      <c r="G40" s="52">
        <f>IF(B8=0,IF(B40=0,0,100%),(B40)/B8)</f>
        <v>0.006186146780391789</v>
      </c>
      <c r="H40" s="54">
        <f>IF(C8=0,IF(C40=0,0,100%),(C40)/C8)</f>
        <v>0.006531142485974104</v>
      </c>
      <c r="I40" s="141">
        <f>IF(D8=0,IF(D40=0,0,100%),(D40)/D8)</f>
        <v>0.006215897360271346</v>
      </c>
      <c r="J40" s="54">
        <f>IF(E8=0,IF(E40=0,0,100%),(E40)/E8)</f>
        <v>0.005994371139296027</v>
      </c>
      <c r="K40" s="53">
        <f>IF(F8=0,IF(F40=0,0,100%),(F40)/F8)</f>
        <v>0.005080452388597524</v>
      </c>
      <c r="L40" s="11"/>
    </row>
    <row r="41" spans="1:12" ht="12.75">
      <c r="A41" s="7" t="s">
        <v>15</v>
      </c>
      <c r="B41" s="8">
        <v>231</v>
      </c>
      <c r="C41" s="8">
        <v>200</v>
      </c>
      <c r="D41" s="8">
        <v>215</v>
      </c>
      <c r="E41" s="8">
        <v>217</v>
      </c>
      <c r="F41" s="9">
        <v>197</v>
      </c>
      <c r="G41" s="52">
        <f>IF(B8=0,IF(B41=0,0,100%),(B41)/B8)</f>
        <v>0.0015465366950979473</v>
      </c>
      <c r="H41" s="54">
        <f>IF(C8=0,IF(C41=0,0,100%),(C41)/C8)</f>
        <v>0.0014275721280817713</v>
      </c>
      <c r="I41" s="141">
        <f>IF(D8=0,IF(D41=0,0,100%),(D41)/D8)</f>
        <v>0.0015853119008995722</v>
      </c>
      <c r="J41" s="54">
        <f>IF(E8=0,IF(E41=0,0,100%),(E41)/E8)</f>
        <v>0.0015863152893015096</v>
      </c>
      <c r="K41" s="53">
        <f>IF(F8=0,IF(F41=0,0,100%),(F41)/F8)</f>
        <v>0.0014056869670698204</v>
      </c>
      <c r="L41" s="11"/>
    </row>
    <row r="42" spans="1:12" ht="25.5">
      <c r="A42" s="7" t="s">
        <v>67</v>
      </c>
      <c r="B42" s="8">
        <v>570</v>
      </c>
      <c r="C42" s="8">
        <v>540</v>
      </c>
      <c r="D42" s="8">
        <v>482</v>
      </c>
      <c r="E42" s="8">
        <v>486</v>
      </c>
      <c r="F42" s="9">
        <v>568</v>
      </c>
      <c r="G42" s="52">
        <f>IF(B8=0,IF(B42=0,0,100%),(B42)/B8)</f>
        <v>0.0038161295073845455</v>
      </c>
      <c r="H42" s="54">
        <f>IF(C8=0,IF(C42=0,0,100%),(C42)/C8)</f>
        <v>0.0038544447458207826</v>
      </c>
      <c r="I42" s="141">
        <f>IF(D8=0,IF(D42=0,0,100%),(D42)/D8)</f>
        <v>0.0035540480755050876</v>
      </c>
      <c r="J42" s="54">
        <f>IF(E8=0,IF(E42=0,0,100%),(E42)/E8)</f>
        <v>0.0035527614313388646</v>
      </c>
      <c r="K42" s="53">
        <f>IF(F8=0,IF(F42=0,0,100%),(F42)/F8)</f>
        <v>0.00405294516393735</v>
      </c>
      <c r="L42" s="11"/>
    </row>
    <row r="43" spans="1:12" ht="12.75">
      <c r="A43" s="7" t="s">
        <v>68</v>
      </c>
      <c r="B43" s="8">
        <v>1351</v>
      </c>
      <c r="C43" s="8">
        <v>1252</v>
      </c>
      <c r="D43" s="8">
        <v>1182</v>
      </c>
      <c r="E43" s="8">
        <v>1160</v>
      </c>
      <c r="F43" s="9">
        <v>1212</v>
      </c>
      <c r="G43" s="52">
        <f>IF(B8=0,IF(B43=0,0,100%),(B43)/B8)</f>
        <v>0.009044896428906176</v>
      </c>
      <c r="H43" s="54">
        <f>IF(C8=0,IF(C43=0,0,100%),(C43)/C8)</f>
        <v>0.008936601521791888</v>
      </c>
      <c r="I43" s="141">
        <f>IF(D8=0,IF(D43=0,0,100%),(D43)/D8)</f>
        <v>0.00871552868308509</v>
      </c>
      <c r="J43" s="54">
        <f>IF(E8=0,IF(E43=0,0,100%),(E43)/E8)</f>
        <v>0.00847984209949194</v>
      </c>
      <c r="K43" s="53">
        <f>IF(F8=0,IF(F43=0,0,100%),(F43)/F8)</f>
        <v>0.00864818580755646</v>
      </c>
      <c r="L43" s="11"/>
    </row>
    <row r="44" spans="1:12" ht="12.75">
      <c r="A44" s="7" t="s">
        <v>69</v>
      </c>
      <c r="B44" s="12">
        <v>467</v>
      </c>
      <c r="C44" s="13">
        <v>557</v>
      </c>
      <c r="D44" s="13">
        <v>572</v>
      </c>
      <c r="E44" s="12">
        <v>579</v>
      </c>
      <c r="F44" s="14">
        <v>557</v>
      </c>
      <c r="G44" s="52">
        <f>IF(B8=0,IF(B44=0,0,100%),(B44)/B8)</f>
        <v>0.0031265482104361098</v>
      </c>
      <c r="H44" s="54">
        <f>IF(C8=0,IF(C44=0,0,100%),(C44)/C8)</f>
        <v>0.003975788376707733</v>
      </c>
      <c r="I44" s="141">
        <f>IF(D8=0,IF(D44=0,0,100%),(D44)/D8)</f>
        <v>0.004217667010765373</v>
      </c>
      <c r="J44" s="54">
        <f>IF(E8=0,IF(E44=0,0,100%),(E44)/E8)</f>
        <v>0.004232610841039512</v>
      </c>
      <c r="K44" s="53">
        <f>IF(F8=0,IF(F44=0,0,100%),(F44)/F8)</f>
        <v>0.003974455028720254</v>
      </c>
      <c r="L44" s="11"/>
    </row>
    <row r="45" spans="1:12" ht="12.75">
      <c r="A45" s="7" t="s">
        <v>70</v>
      </c>
      <c r="B45" s="8">
        <v>1068</v>
      </c>
      <c r="C45" s="8">
        <v>924</v>
      </c>
      <c r="D45" s="8">
        <v>967</v>
      </c>
      <c r="E45" s="8">
        <v>1001</v>
      </c>
      <c r="F45" s="9">
        <v>1036</v>
      </c>
      <c r="G45" s="52">
        <f>IF(B8=0,IF(B45=0,0,100%),(B45)/B8)</f>
        <v>0.0071502216033099905</v>
      </c>
      <c r="H45" s="54">
        <f>IF(C8=0,IF(C45=0,0,100%),(C45)/C8)</f>
        <v>0.006595383231737783</v>
      </c>
      <c r="I45" s="141">
        <f>IF(D8=0,IF(D45=0,0,100%),(D45)/D8)</f>
        <v>0.007130216782185519</v>
      </c>
      <c r="J45" s="54">
        <f>IF(E8=0,IF(E45=0,0,100%),(E45)/E8)</f>
        <v>0.007317518915165028</v>
      </c>
      <c r="K45" s="53">
        <f>IF(F8=0,IF(F45=0,0,100%),(F45)/F8)</f>
        <v>0.007392343644082914</v>
      </c>
      <c r="L45" s="11"/>
    </row>
    <row r="46" spans="1:12" ht="12.75">
      <c r="A46" s="7" t="s">
        <v>71</v>
      </c>
      <c r="B46" s="8">
        <v>530</v>
      </c>
      <c r="C46" s="8">
        <v>510</v>
      </c>
      <c r="D46" s="8">
        <v>525</v>
      </c>
      <c r="E46" s="8">
        <v>450</v>
      </c>
      <c r="F46" s="9">
        <v>441</v>
      </c>
      <c r="G46" s="52">
        <f>IF(B8=0,IF(B46=0,0,100%),(B46)/B8)</f>
        <v>0.0035483309454628228</v>
      </c>
      <c r="H46" s="54">
        <f>IF(C8=0,IF(C46=0,0,100%),(C46)/C8)</f>
        <v>0.003640308926608517</v>
      </c>
      <c r="I46" s="141">
        <f>IF(D8=0,IF(D46=0,0,100%),(D46)/D8)</f>
        <v>0.0038711104556850024</v>
      </c>
      <c r="J46" s="54">
        <f>IF(E8=0,IF(E46=0,0,100%),(E46)/E8)</f>
        <v>0.0032895939179063563</v>
      </c>
      <c r="K46" s="53">
        <f>IF(F8=0,IF(F46=0,0,100%),(F46)/F8)</f>
        <v>0.003146740875521781</v>
      </c>
      <c r="L46" s="11"/>
    </row>
    <row r="47" spans="1:12" ht="25.5">
      <c r="A47" s="37" t="s">
        <v>105</v>
      </c>
      <c r="B47" s="33">
        <f>SUM(B36:B46)</f>
        <v>17991</v>
      </c>
      <c r="C47" s="33">
        <f>SUM(C36:C46)</f>
        <v>17141</v>
      </c>
      <c r="D47" s="33">
        <f>SUM(D36:D46)</f>
        <v>16616</v>
      </c>
      <c r="E47" s="33">
        <f>SUM(E36:E46)</f>
        <v>16595</v>
      </c>
      <c r="F47" s="33">
        <f>SUM(F36:F46)</f>
        <v>16325</v>
      </c>
      <c r="G47" s="52">
        <f>IF(B8=0,IF(B47=0,0,100%),(B47)/B8)</f>
        <v>0.12044909818834273</v>
      </c>
      <c r="H47" s="54">
        <f>IF(C8=0,IF(C47=0,0,100%),(C47)/C8)</f>
        <v>0.12235006923724821</v>
      </c>
      <c r="I47" s="141">
        <f>IF(D8=0,IF(D47=0,0,100%),(D47)/D8)</f>
        <v>0.12251880253649904</v>
      </c>
      <c r="J47" s="54">
        <f>IF(E8=0,IF(E47=0,0,100%),(E47)/E8)</f>
        <v>0.12131291348367997</v>
      </c>
      <c r="K47" s="53">
        <f>IF(F8=0,IF(F47=0,0,100%),(F47)/F8)</f>
        <v>0.11648649612900924</v>
      </c>
      <c r="L47" s="11"/>
    </row>
    <row r="48" spans="1:12" ht="25.5">
      <c r="A48" s="39" t="s">
        <v>16</v>
      </c>
      <c r="B48" s="12"/>
      <c r="C48" s="12"/>
      <c r="D48" s="12"/>
      <c r="E48" s="12"/>
      <c r="F48" s="14"/>
      <c r="G48" s="136"/>
      <c r="H48" s="12"/>
      <c r="I48" s="143"/>
      <c r="J48" s="12"/>
      <c r="K48" s="138"/>
      <c r="L48" s="11"/>
    </row>
    <row r="49" spans="1:12" ht="25.5">
      <c r="A49" s="7" t="s">
        <v>166</v>
      </c>
      <c r="B49" s="8">
        <v>1851</v>
      </c>
      <c r="C49" s="8">
        <v>1615</v>
      </c>
      <c r="D49" s="8">
        <v>1530</v>
      </c>
      <c r="E49" s="8">
        <v>1646</v>
      </c>
      <c r="F49" s="9">
        <v>1554</v>
      </c>
      <c r="G49" s="52">
        <f>IF(B8=0,IF(B49=0,0,100%),(B49)/B8)</f>
        <v>0.012392378452927708</v>
      </c>
      <c r="H49" s="54">
        <f>IF(C8=0,IF(C49=0,0,100%),(C49)/C8)</f>
        <v>0.011527644934260303</v>
      </c>
      <c r="I49" s="141">
        <f>IF(D8=0,IF(D49=0,0,100%),(D49)/D8)</f>
        <v>0.011281521899424864</v>
      </c>
      <c r="J49" s="54">
        <f>IF(E8=0,IF(E49=0,0,100%),(E49)/E8)</f>
        <v>0.012032603530830806</v>
      </c>
      <c r="K49" s="53">
        <f>IF(F8=0,IF(F49=0,0,100%),(F49)/F8)</f>
        <v>0.011088515466124372</v>
      </c>
      <c r="L49" s="11"/>
    </row>
    <row r="50" spans="1:12" ht="25.5">
      <c r="A50" s="7" t="s">
        <v>17</v>
      </c>
      <c r="B50" s="8">
        <v>1488</v>
      </c>
      <c r="C50" s="8">
        <v>1366</v>
      </c>
      <c r="D50" s="8">
        <v>1298</v>
      </c>
      <c r="E50" s="8">
        <v>1407</v>
      </c>
      <c r="F50" s="9">
        <v>1608</v>
      </c>
      <c r="G50" s="52">
        <f>IF(B8=0,IF(B50=0,0,100%),(B50)/B8)</f>
        <v>0.009962106503488076</v>
      </c>
      <c r="H50" s="54">
        <f>IF(C8=0,IF(C50=0,0,100%),(C50)/C8)</f>
        <v>0.009750317634798498</v>
      </c>
      <c r="I50" s="141">
        <f>IF(D8=0,IF(D50=0,0,100%),(D50)/D8)</f>
        <v>0.009570859755198348</v>
      </c>
      <c r="J50" s="54">
        <f>IF(E8=0,IF(E50=0,0,100%),(E50)/E8)</f>
        <v>0.010285463649987206</v>
      </c>
      <c r="K50" s="53">
        <f>IF(F8=0,IF(F50=0,0,100%),(F50)/F8)</f>
        <v>0.011473830675371936</v>
      </c>
      <c r="L50" s="11"/>
    </row>
    <row r="51" spans="1:12" ht="25.5">
      <c r="A51" s="7" t="s">
        <v>18</v>
      </c>
      <c r="B51" s="8">
        <v>4056</v>
      </c>
      <c r="C51" s="8">
        <v>3919</v>
      </c>
      <c r="D51" s="8">
        <v>3586</v>
      </c>
      <c r="E51" s="8">
        <v>3778</v>
      </c>
      <c r="F51" s="9">
        <v>3702</v>
      </c>
      <c r="G51" s="52">
        <f>IF(B8=0,IF(B51=0,0,100%),(B51)/B8)</f>
        <v>0.02715477417886266</v>
      </c>
      <c r="H51" s="54">
        <f>IF(C8=0,IF(C51=0,0,100%),(C51)/C8)</f>
        <v>0.027973275849762308</v>
      </c>
      <c r="I51" s="141">
        <f>IF(D8=0,IF(D51=0,0,100%),(D51)/D8)</f>
        <v>0.026441527798259843</v>
      </c>
      <c r="J51" s="54">
        <f>IF(E8=0,IF(E51=0,0,100%),(E51)/E8)</f>
        <v>0.027617968493000473</v>
      </c>
      <c r="K51" s="53">
        <f>IF(F8=0,IF(F51=0,0,100%),(F51)/F8)</f>
        <v>0.02641549823397196</v>
      </c>
      <c r="L51" s="11"/>
    </row>
    <row r="52" spans="1:12" ht="12.75">
      <c r="A52" s="37" t="s">
        <v>172</v>
      </c>
      <c r="B52" s="33">
        <f>SUM(B49:B51)</f>
        <v>7395</v>
      </c>
      <c r="C52" s="33">
        <f>SUM(C49:C51)</f>
        <v>6900</v>
      </c>
      <c r="D52" s="33">
        <f>SUM(D49:D51)</f>
        <v>6414</v>
      </c>
      <c r="E52" s="33">
        <f>SUM(E49:E51)</f>
        <v>6831</v>
      </c>
      <c r="F52" s="33">
        <f>SUM(F49:F51)</f>
        <v>6864</v>
      </c>
      <c r="G52" s="52">
        <f>IF(B8=0,IF(B52=0,0,100%),(B52)/B8)</f>
        <v>0.04950925913527844</v>
      </c>
      <c r="H52" s="54">
        <f>IF(C8=0,IF(C52=0,0,100%),(C52)/C8)</f>
        <v>0.04925123841882111</v>
      </c>
      <c r="I52" s="141">
        <f>IF(D8=0,IF(D52=0,0,100%),(D52)/D8)</f>
        <v>0.04729390945288305</v>
      </c>
      <c r="J52" s="54">
        <f>IF(E8=0,IF(E52=0,0,100%),(E52)/E8)</f>
        <v>0.04993603567381849</v>
      </c>
      <c r="K52" s="53">
        <f>IF(F8=0,IF(F52=0,0,100%),(F52)/F8)</f>
        <v>0.04897784437546827</v>
      </c>
      <c r="L52" s="11"/>
    </row>
    <row r="53" spans="1:12" ht="12.75">
      <c r="A53" s="38" t="s">
        <v>19</v>
      </c>
      <c r="B53" s="12"/>
      <c r="C53" s="12"/>
      <c r="D53" s="12"/>
      <c r="E53" s="12"/>
      <c r="F53" s="14"/>
      <c r="G53" s="52"/>
      <c r="H53" s="54"/>
      <c r="I53" s="141"/>
      <c r="J53" s="54"/>
      <c r="K53" s="53"/>
      <c r="L53" s="11"/>
    </row>
    <row r="54" spans="1:12" ht="25.5">
      <c r="A54" s="7" t="s">
        <v>72</v>
      </c>
      <c r="B54" s="8">
        <v>5395</v>
      </c>
      <c r="C54" s="8">
        <v>4827</v>
      </c>
      <c r="D54" s="8">
        <v>4217</v>
      </c>
      <c r="E54" s="8">
        <v>4208</v>
      </c>
      <c r="F54" s="9">
        <v>3858</v>
      </c>
      <c r="G54" s="52">
        <f>IF(B8=0,IF(B54=0,0,100%),(B54)/B8)</f>
        <v>0.03611933103919232</v>
      </c>
      <c r="H54" s="54">
        <f>IF(C8=0,IF(C54=0,0,100%),(C54)/C8)</f>
        <v>0.034454453311253554</v>
      </c>
      <c r="I54" s="141">
        <f>IF(D8=0,IF(D54=0,0,100%),(D54)/D8)</f>
        <v>0.03109423388880696</v>
      </c>
      <c r="J54" s="54">
        <f>IF(E8=0,IF(E54=0,0,100%),(E54)/E8)</f>
        <v>0.03076135823677766</v>
      </c>
      <c r="K54" s="53">
        <f>IF(F8=0,IF(F54=0,0,100%),(F54)/F8)</f>
        <v>0.027528631060687144</v>
      </c>
      <c r="L54" s="11"/>
    </row>
    <row r="55" spans="1:12" ht="25.5">
      <c r="A55" s="7" t="s">
        <v>20</v>
      </c>
      <c r="B55" s="12">
        <v>7628</v>
      </c>
      <c r="C55" s="13">
        <v>7220</v>
      </c>
      <c r="D55" s="13">
        <v>7273</v>
      </c>
      <c r="E55" s="12">
        <v>7844</v>
      </c>
      <c r="F55" s="14">
        <v>8050</v>
      </c>
      <c r="G55" s="52">
        <f>IF(B8=0,IF(B55=0,0,100%),(B55)/B8)</f>
        <v>0.051069185758472475</v>
      </c>
      <c r="H55" s="54">
        <f>IF(C8=0,IF(C55=0,0,100%),(C55)/C8)</f>
        <v>0.05153535382375195</v>
      </c>
      <c r="I55" s="141">
        <f>IF(D8=0,IF(D55=0,0,100%),(D55)/D8)</f>
        <v>0.05362778351275623</v>
      </c>
      <c r="J55" s="54">
        <f>IF(E8=0,IF(E55=0,0,100%),(E55)/E8)</f>
        <v>0.05734127709346102</v>
      </c>
      <c r="K55" s="53">
        <f>IF(F8=0,IF(F55=0,0,100%),(F55)/F8)</f>
        <v>0.05744050804523886</v>
      </c>
      <c r="L55" s="11"/>
    </row>
    <row r="56" spans="1:12" ht="38.25">
      <c r="A56" s="7" t="s">
        <v>170</v>
      </c>
      <c r="B56" s="8">
        <v>4782</v>
      </c>
      <c r="C56" s="8">
        <v>4409</v>
      </c>
      <c r="D56" s="8">
        <v>4281</v>
      </c>
      <c r="E56" s="8">
        <v>4300</v>
      </c>
      <c r="F56" s="9">
        <v>4422</v>
      </c>
      <c r="G56" s="52">
        <f>IF(B8=0,IF(B56=0,0,100%),(B56)/B8)</f>
        <v>0.032015318077741925</v>
      </c>
      <c r="H56" s="54">
        <f>IF(C8=0,IF(C56=0,0,100%),(C56)/C8)</f>
        <v>0.03147082756356265</v>
      </c>
      <c r="I56" s="141">
        <f>IF(D8=0,IF(D56=0,0,100%),(D56)/D8)</f>
        <v>0.03156614068721428</v>
      </c>
      <c r="J56" s="54">
        <f>IF(E8=0,IF(E56=0,0,100%),(E56)/E8)</f>
        <v>0.03143389743777185</v>
      </c>
      <c r="K56" s="53">
        <f>IF(F8=0,IF(F56=0,0,100%),(F56)/F8)</f>
        <v>0.03155303435727282</v>
      </c>
      <c r="L56" s="11"/>
    </row>
    <row r="57" spans="1:12" ht="12.75">
      <c r="A57" s="7" t="s">
        <v>73</v>
      </c>
      <c r="B57" s="8">
        <v>89</v>
      </c>
      <c r="C57" s="8">
        <v>90</v>
      </c>
      <c r="D57" s="8">
        <v>88</v>
      </c>
      <c r="E57" s="8">
        <v>73</v>
      </c>
      <c r="F57" s="9">
        <v>75</v>
      </c>
      <c r="G57" s="52">
        <f>IF(B8=0,IF(B57=0,0,100%),(B57)/B8)</f>
        <v>0.0005958518002758325</v>
      </c>
      <c r="H57" s="54">
        <f>IF(C8=0,IF(C57=0,0,100%),(C57)/C8)</f>
        <v>0.0006424074576367971</v>
      </c>
      <c r="I57" s="141">
        <f>IF(D8=0,IF(D57=0,0,100%),(D57)/D8)</f>
        <v>0.0006488718478100575</v>
      </c>
      <c r="J57" s="54">
        <f>IF(E8=0,IF(E57=0,0,100%),(E57)/E8)</f>
        <v>0.0005336452355714755</v>
      </c>
      <c r="K57" s="53">
        <f>IF(F8=0,IF(F57=0,0,100%),(F57)/F8)</f>
        <v>0.0005351600128438403</v>
      </c>
      <c r="L57" s="11"/>
    </row>
    <row r="58" spans="1:12" ht="12.75">
      <c r="A58" s="7" t="s">
        <v>21</v>
      </c>
      <c r="B58" s="12">
        <v>5510</v>
      </c>
      <c r="C58" s="13">
        <v>5094</v>
      </c>
      <c r="D58" s="13">
        <v>4977</v>
      </c>
      <c r="E58" s="12">
        <v>5033</v>
      </c>
      <c r="F58" s="14">
        <v>5416</v>
      </c>
      <c r="G58" s="52">
        <f>IF(B8=0,IF(B58=0,0,100%),(B58)/B8)</f>
        <v>0.03688925190471727</v>
      </c>
      <c r="H58" s="54">
        <f>IF(C8=0,IF(C58=0,0,100%),(C58)/C8)</f>
        <v>0.03636026210224272</v>
      </c>
      <c r="I58" s="141">
        <f>IF(D8=0,IF(D58=0,0,100%),(D58)/D8)</f>
        <v>0.03669812711989382</v>
      </c>
      <c r="J58" s="54">
        <f>IF(E8=0,IF(E58=0,0,100%),(E58)/E8)</f>
        <v>0.03679228041960598</v>
      </c>
      <c r="K58" s="53">
        <f>IF(F8=0,IF(F58=0,0,100%),(F58)/F8)</f>
        <v>0.038645688394163186</v>
      </c>
      <c r="L58" s="11"/>
    </row>
    <row r="59" spans="1:12" ht="25.5">
      <c r="A59" s="7" t="s">
        <v>22</v>
      </c>
      <c r="B59" s="8">
        <v>4456</v>
      </c>
      <c r="C59" s="8">
        <v>3872</v>
      </c>
      <c r="D59" s="8">
        <v>3939</v>
      </c>
      <c r="E59" s="8">
        <v>4045</v>
      </c>
      <c r="F59" s="9">
        <v>4241</v>
      </c>
      <c r="G59" s="52">
        <f>IF(B8=0,IF(B59=0,0,100%),(B59)/B8)</f>
        <v>0.029832759798079884</v>
      </c>
      <c r="H59" s="54">
        <f>IF(C8=0,IF(C59=0,0,100%),(C59)/C8)</f>
        <v>0.027637796399663093</v>
      </c>
      <c r="I59" s="141">
        <f>IF(D8=0,IF(D59=0,0,100%),(D59)/D8)</f>
        <v>0.02904438873322519</v>
      </c>
      <c r="J59" s="54">
        <f>IF(E8=0,IF(E59=0,0,100%),(E59)/E8)</f>
        <v>0.029569794217624915</v>
      </c>
      <c r="K59" s="53">
        <f>IF(F8=0,IF(F59=0,0,100%),(F59)/F8)</f>
        <v>0.03026151485960969</v>
      </c>
      <c r="L59" s="11"/>
    </row>
    <row r="60" spans="1:12" ht="12.75">
      <c r="A60" s="7" t="s">
        <v>74</v>
      </c>
      <c r="B60" s="8">
        <v>1497</v>
      </c>
      <c r="C60" s="8">
        <v>1345</v>
      </c>
      <c r="D60" s="8">
        <v>1352</v>
      </c>
      <c r="E60" s="8">
        <v>1531</v>
      </c>
      <c r="F60" s="9">
        <v>1648</v>
      </c>
      <c r="G60" s="52">
        <f>IF(B8=0,IF(B60=0,0,100%),(B60)/B8)</f>
        <v>0.010022361179920464</v>
      </c>
      <c r="H60" s="54">
        <f>IF(C8=0,IF(C60=0,0,100%),(C60)/C8)</f>
        <v>0.009600422561349912</v>
      </c>
      <c r="I60" s="141">
        <f>IF(D8=0,IF(D60=0,0,100%),(D60)/D8)</f>
        <v>0.00996903111635452</v>
      </c>
      <c r="J60" s="54">
        <f>IF(E8=0,IF(E60=0,0,100%),(E60)/E8)</f>
        <v>0.01119192952958807</v>
      </c>
      <c r="K60" s="53">
        <f>IF(F8=0,IF(F60=0,0,100%),(F60)/F8)</f>
        <v>0.011759249348888652</v>
      </c>
      <c r="L60" s="11"/>
    </row>
    <row r="61" spans="1:12" ht="12.75">
      <c r="A61" s="7" t="s">
        <v>75</v>
      </c>
      <c r="B61" s="12">
        <v>1496</v>
      </c>
      <c r="C61" s="13">
        <v>1484</v>
      </c>
      <c r="D61" s="13">
        <v>1356</v>
      </c>
      <c r="E61" s="12">
        <v>1306</v>
      </c>
      <c r="F61" s="14">
        <v>1326</v>
      </c>
      <c r="G61" s="52">
        <f>IF(B8=0,IF(B61=0,0,100%),(B61)/B8)</f>
        <v>0.01001566621587242</v>
      </c>
      <c r="H61" s="54">
        <f>IF(C8=0,IF(C61=0,0,100%),(C61)/C8)</f>
        <v>0.010592585190366743</v>
      </c>
      <c r="I61" s="141">
        <f>IF(D8=0,IF(D61=0,0,100%),(D61)/D8)</f>
        <v>0.009998525291254978</v>
      </c>
      <c r="J61" s="54">
        <f>IF(E8=0,IF(E61=0,0,100%),(E61)/E8)</f>
        <v>0.009547132570634892</v>
      </c>
      <c r="K61" s="53">
        <f>IF(F8=0,IF(F61=0,0,100%),(F61)/F8)</f>
        <v>0.009461629027079097</v>
      </c>
      <c r="L61" s="11"/>
    </row>
    <row r="62" spans="1:11" ht="38.25">
      <c r="A62" s="7" t="s">
        <v>23</v>
      </c>
      <c r="B62" s="8">
        <v>4270</v>
      </c>
      <c r="C62" s="8">
        <v>4133</v>
      </c>
      <c r="D62" s="8">
        <v>4114</v>
      </c>
      <c r="E62" s="8">
        <v>3707</v>
      </c>
      <c r="F62" s="9">
        <v>3710</v>
      </c>
      <c r="G62" s="52">
        <f>IF(B8=0,IF(B62=0,0,100%),(B62)/B8)</f>
        <v>0.028587496485143873</v>
      </c>
      <c r="H62" s="54">
        <f>IF(C8=0,IF(C62=0,0,100%),(C62)/C8)</f>
        <v>0.029500778026809806</v>
      </c>
      <c r="I62" s="141">
        <f>IF(D8=0,IF(D62=0,0,100%),(D62)/D8)</f>
        <v>0.03033475888512019</v>
      </c>
      <c r="J62" s="54">
        <f>IF(E8=0,IF(E62=0,0,100%),(E62)/E8)</f>
        <v>0.027098943674841915</v>
      </c>
      <c r="K62" s="53">
        <f>IF(F8=0,IF(F62=0,0,100%),(F62)/F8)</f>
        <v>0.0264725819686753</v>
      </c>
    </row>
    <row r="63" spans="1:11" ht="12.75" customHeight="1">
      <c r="A63" s="7" t="s">
        <v>24</v>
      </c>
      <c r="B63" s="12">
        <v>2471</v>
      </c>
      <c r="C63" s="13">
        <v>2292</v>
      </c>
      <c r="D63" s="13">
        <v>2335</v>
      </c>
      <c r="E63" s="12">
        <v>2357</v>
      </c>
      <c r="F63" s="14">
        <v>2509</v>
      </c>
      <c r="G63" s="52">
        <f>IF(B8=0,IF(B63=0,0,100%),(B63)/B8)</f>
        <v>0.016543256162714407</v>
      </c>
      <c r="H63" s="54">
        <f>IF(C8=0,IF(C63=0,0,100%),(C63)/C8)</f>
        <v>0.0163599765878171</v>
      </c>
      <c r="I63" s="141">
        <f>IF(D8=0,IF(D63=0,0,100%),(D63)/D8)</f>
        <v>0.017217224598141866</v>
      </c>
      <c r="J63" s="54">
        <f>IF(E8=0,IF(E63=0,0,100%),(E63)/E8)</f>
        <v>0.01723016192112285</v>
      </c>
      <c r="K63" s="53">
        <f>IF(F8=0,IF(F63=0,0,100%),(F63)/F8)</f>
        <v>0.017902886296335938</v>
      </c>
    </row>
    <row r="64" spans="1:11" ht="12.75" customHeight="1">
      <c r="A64" s="7" t="s">
        <v>169</v>
      </c>
      <c r="B64" s="12">
        <v>604</v>
      </c>
      <c r="C64" s="13">
        <v>561</v>
      </c>
      <c r="D64" s="13">
        <v>563</v>
      </c>
      <c r="E64" s="12">
        <v>553</v>
      </c>
      <c r="F64" s="14">
        <v>534</v>
      </c>
      <c r="G64" s="52">
        <f>IF(B8=0,IF(B64=0,0,100%),(B64)/B8)</f>
        <v>0.00404375828501801</v>
      </c>
      <c r="H64" s="54">
        <f>IF(C8=0,IF(C64=0,0,100%),(C64)/C8)</f>
        <v>0.0040043398192693685</v>
      </c>
      <c r="I64" s="141">
        <f>IF(D8=0,IF(D64=0,0,100%),(D64)/D8)</f>
        <v>0.004151305117239345</v>
      </c>
      <c r="J64" s="54">
        <f>IF(E8=0,IF(E64=0,0,100%),(E64)/E8)</f>
        <v>0.0040425454146715886</v>
      </c>
      <c r="K64" s="53">
        <f>IF(F8=0,IF(F64=0,0,100%),(F64)/F8)</f>
        <v>0.003810339291448143</v>
      </c>
    </row>
    <row r="65" spans="1:11" ht="25.5">
      <c r="A65" s="7" t="s">
        <v>25</v>
      </c>
      <c r="B65" s="12">
        <v>747</v>
      </c>
      <c r="C65" s="13">
        <v>669</v>
      </c>
      <c r="D65" s="13">
        <v>644</v>
      </c>
      <c r="E65" s="12">
        <v>634</v>
      </c>
      <c r="F65" s="14">
        <v>588</v>
      </c>
      <c r="G65" s="52">
        <f>IF(B8=0,IF(B65=0,0,100%),(B65)/B8)</f>
        <v>0.0050011381438881675</v>
      </c>
      <c r="H65" s="54">
        <f>IF(C8=0,IF(C65=0,0,100%),(C65)/C8)</f>
        <v>0.004775228768433525</v>
      </c>
      <c r="I65" s="141">
        <f>IF(D8=0,IF(D65=0,0,100%),(D65)/D8)</f>
        <v>0.004748562158973603</v>
      </c>
      <c r="J65" s="54">
        <f>IF(E8=0,IF(E65=0,0,100%),(E65)/E8)</f>
        <v>0.004634672319894733</v>
      </c>
      <c r="K65" s="53">
        <f>IF(F8=0,IF(F65=0,0,100%),(F65)/F8)</f>
        <v>0.004195654500695708</v>
      </c>
    </row>
    <row r="66" spans="1:11" ht="12.75" customHeight="1">
      <c r="A66" s="37" t="s">
        <v>106</v>
      </c>
      <c r="B66" s="33">
        <f>SUM(B54:B65)</f>
        <v>38945</v>
      </c>
      <c r="C66" s="33">
        <f>SUM(C54:C65)</f>
        <v>35996</v>
      </c>
      <c r="D66" s="33">
        <f>SUM(D54:D65)</f>
        <v>35139</v>
      </c>
      <c r="E66" s="33">
        <f>SUM(E54:E65)</f>
        <v>35591</v>
      </c>
      <c r="F66" s="33">
        <f>SUM(F54:F65)</f>
        <v>36377</v>
      </c>
      <c r="G66" s="52">
        <f>IF(B8=0,IF(B66=0,0,100%),(B66)/B8)</f>
        <v>0.26073537485103704</v>
      </c>
      <c r="H66" s="54">
        <f>IF(C8=0,IF(C66=0,0,100%),(C66)/C8)</f>
        <v>0.2569344316121572</v>
      </c>
      <c r="I66" s="141">
        <f>IF(D8=0,IF(D66=0,0,100%),(D66)/D8)</f>
        <v>0.25909895295679103</v>
      </c>
      <c r="J66" s="54">
        <f>IF(E8=0,IF(E66=0,0,100%),(E66)/E8)</f>
        <v>0.26017763807156696</v>
      </c>
      <c r="K66" s="53">
        <f>IF(F8=0,IF(F66=0,0,100%),(F66)/F8)</f>
        <v>0.25956687716293836</v>
      </c>
    </row>
    <row r="67" spans="1:11" ht="12.75" customHeight="1">
      <c r="A67" s="1" t="s">
        <v>107</v>
      </c>
      <c r="B67" s="8"/>
      <c r="C67" s="8"/>
      <c r="D67" s="8"/>
      <c r="E67" s="8"/>
      <c r="F67" s="9"/>
      <c r="G67" s="52"/>
      <c r="H67" s="54"/>
      <c r="I67" s="141"/>
      <c r="J67" s="54"/>
      <c r="K67" s="53"/>
    </row>
    <row r="68" spans="1:11" ht="12.75" customHeight="1">
      <c r="A68" s="2" t="s">
        <v>76</v>
      </c>
      <c r="B68" s="12">
        <v>2829</v>
      </c>
      <c r="C68" s="13">
        <v>2730</v>
      </c>
      <c r="D68" s="13">
        <v>2475</v>
      </c>
      <c r="E68" s="12">
        <v>2458</v>
      </c>
      <c r="F68" s="14">
        <v>2500</v>
      </c>
      <c r="G68" s="52">
        <f>IF(B8=0,IF(B68=0,0,100%),(B68)/B8)</f>
        <v>0.01894005329191382</v>
      </c>
      <c r="H68" s="54">
        <f>IF(C8=0,IF(C68=0,0,100%),(C68)/C8)</f>
        <v>0.01948635954831618</v>
      </c>
      <c r="I68" s="141">
        <f>IF(D8=0,IF(D68=0,0,100%),(D68)/D8)</f>
        <v>0.018249520719657866</v>
      </c>
      <c r="J68" s="54">
        <f>IF(E8=0,IF(E68=0,0,100%),(E68)/E8)</f>
        <v>0.017968493000475164</v>
      </c>
      <c r="K68" s="53">
        <f>IF(F8=0,IF(F68=0,0,100%),(F68)/F8)</f>
        <v>0.017838667094794678</v>
      </c>
    </row>
    <row r="69" spans="1:11" ht="12.75" customHeight="1">
      <c r="A69" s="2" t="s">
        <v>77</v>
      </c>
      <c r="B69" s="8">
        <v>80</v>
      </c>
      <c r="C69" s="8">
        <v>73</v>
      </c>
      <c r="D69" s="8">
        <v>75</v>
      </c>
      <c r="E69" s="8">
        <v>80</v>
      </c>
      <c r="F69" s="9">
        <v>59</v>
      </c>
      <c r="G69" s="52">
        <f>IF(B8=0,IF(B69=0,0,100%),(B69)/B8)</f>
        <v>0.000535597123843445</v>
      </c>
      <c r="H69" s="54">
        <f>IF(C8=0,IF(C69=0,0,100%),(C69)/C8)</f>
        <v>0.0005210638267498465</v>
      </c>
      <c r="I69" s="141">
        <f>IF(D8=0,IF(D69=0,0,100%),(D69)/D8)</f>
        <v>0.0005530157793835717</v>
      </c>
      <c r="J69" s="54">
        <f>IF(E8=0,IF(E69=0,0,100%),(E69)/E8)</f>
        <v>0.0005848166965166855</v>
      </c>
      <c r="K69" s="53">
        <f>IF(F8=0,IF(F69=0,0,100%),(F69)/F8)</f>
        <v>0.00042099254343715435</v>
      </c>
    </row>
    <row r="70" spans="1:11" ht="12.75" customHeight="1">
      <c r="A70" s="2" t="s">
        <v>78</v>
      </c>
      <c r="B70" s="8">
        <v>604</v>
      </c>
      <c r="C70" s="8">
        <v>562</v>
      </c>
      <c r="D70" s="8">
        <v>557</v>
      </c>
      <c r="E70" s="8">
        <v>571</v>
      </c>
      <c r="F70" s="9">
        <v>511</v>
      </c>
      <c r="G70" s="52">
        <f>IF(B8=0,IF(B70=0,0,100%),(B70)/B8)</f>
        <v>0.00404375828501801</v>
      </c>
      <c r="H70" s="54">
        <f>IF(C8=0,IF(C70=0,0,100%),(C70)/C8)</f>
        <v>0.004011477679909777</v>
      </c>
      <c r="I70" s="141">
        <f>IF(D8=0,IF(D70=0,0,100%),(D70)/D8)</f>
        <v>0.004107063854888659</v>
      </c>
      <c r="J70" s="54">
        <f>IF(E8=0,IF(E70=0,0,100%),(E70)/E8)</f>
        <v>0.0041741291713878435</v>
      </c>
      <c r="K70" s="53">
        <f>IF(F8=0,IF(F70=0,0,100%),(F70)/F8)</f>
        <v>0.003646223554176032</v>
      </c>
    </row>
    <row r="71" spans="1:11" ht="12.75" customHeight="1">
      <c r="A71" s="2" t="s">
        <v>112</v>
      </c>
      <c r="B71" s="12">
        <v>475</v>
      </c>
      <c r="C71" s="13">
        <v>436</v>
      </c>
      <c r="D71" s="13">
        <v>355</v>
      </c>
      <c r="E71" s="12">
        <v>339</v>
      </c>
      <c r="F71" s="14">
        <v>315</v>
      </c>
      <c r="G71" s="52">
        <f>IF(B8=0,IF(B71=0,0,100%),(B71)/B8)</f>
        <v>0.0031801079228204543</v>
      </c>
      <c r="H71" s="54">
        <f>IF(C8=0,IF(C71=0,0,100%),(C71)/C8)</f>
        <v>0.0031121072392182613</v>
      </c>
      <c r="I71" s="141">
        <f>IF(D8=0,IF(D71=0,0,100%),(D71)/D8)</f>
        <v>0.002617608022415573</v>
      </c>
      <c r="J71" s="54">
        <f>IF(E8=0,IF(E71=0,0,100%),(E71)/E8)</f>
        <v>0.002478160751489455</v>
      </c>
      <c r="K71" s="53">
        <f>IF(F8=0,IF(F71=0,0,100%),(F71)/F8)</f>
        <v>0.002247672053944129</v>
      </c>
    </row>
    <row r="72" spans="1:11" ht="12.75" customHeight="1">
      <c r="A72" s="2" t="s">
        <v>79</v>
      </c>
      <c r="B72" s="8">
        <v>718</v>
      </c>
      <c r="C72" s="8">
        <v>619</v>
      </c>
      <c r="D72" s="8">
        <v>567</v>
      </c>
      <c r="E72" s="8">
        <v>559</v>
      </c>
      <c r="F72" s="9">
        <v>557</v>
      </c>
      <c r="G72" s="52">
        <f>IF(B8=0,IF(B72=0,0,100%),(B72)/B8)</f>
        <v>0.004806984186494919</v>
      </c>
      <c r="H72" s="54">
        <f>IF(C8=0,IF(C72=0,0,100%),(C72)/C8)</f>
        <v>0.004418335736413082</v>
      </c>
      <c r="I72" s="141">
        <f>IF(D8=0,IF(D72=0,0,100%),(D72)/D8)</f>
        <v>0.004180799292139803</v>
      </c>
      <c r="J72" s="54">
        <f>IF(E8=0,IF(E72=0,0,100%),(E72)/E8)</f>
        <v>0.00408640666691034</v>
      </c>
      <c r="K72" s="53">
        <f>IF(F8=0,IF(F72=0,0,100%),(F72)/F8)</f>
        <v>0.003974455028720254</v>
      </c>
    </row>
    <row r="73" spans="1:11" ht="12.75" customHeight="1">
      <c r="A73" s="2" t="s">
        <v>113</v>
      </c>
      <c r="B73" s="12">
        <v>1468</v>
      </c>
      <c r="C73" s="13">
        <v>1457</v>
      </c>
      <c r="D73" s="13">
        <v>1459</v>
      </c>
      <c r="E73" s="12">
        <v>1593</v>
      </c>
      <c r="F73" s="14">
        <v>1726</v>
      </c>
      <c r="G73" s="52">
        <f>IF(B8=0,IF(B73=0,0,100%),(B73)/B8)</f>
        <v>0.009828207222527216</v>
      </c>
      <c r="H73" s="54">
        <f>IF(C8=0,IF(C73=0,0,100%),(C73)/C8)</f>
        <v>0.010399862953075704</v>
      </c>
      <c r="I73" s="141">
        <f>IF(D8=0,IF(D73=0,0,100%),(D73)/D8)</f>
        <v>0.010758000294941748</v>
      </c>
      <c r="J73" s="54">
        <f>IF(E8=0,IF(E73=0,0,100%),(E73)/E8)</f>
        <v>0.0116451624693885</v>
      </c>
      <c r="K73" s="53">
        <f>IF(F8=0,IF(F73=0,0,100%),(F73)/F8)</f>
        <v>0.012315815762246244</v>
      </c>
    </row>
    <row r="74" spans="1:11" ht="12.75" customHeight="1">
      <c r="A74" s="2" t="s">
        <v>114</v>
      </c>
      <c r="B74" s="12">
        <v>601</v>
      </c>
      <c r="C74" s="13">
        <v>571</v>
      </c>
      <c r="D74" s="13">
        <v>532</v>
      </c>
      <c r="E74" s="12">
        <v>491</v>
      </c>
      <c r="F74" s="14">
        <v>444</v>
      </c>
      <c r="G74" s="52">
        <f>IF(B8=0,IF(B74=0,0,100%),(B74)/B8)</f>
        <v>0.00402367339287388</v>
      </c>
      <c r="H74" s="54">
        <f>IF(C8=0,IF(C74=0,0,100%),(C74)/C8)</f>
        <v>0.004075718425673457</v>
      </c>
      <c r="I74" s="141">
        <f>IF(D8=0,IF(D74=0,0,100%),(D74)/D8)</f>
        <v>0.0039227252617608024</v>
      </c>
      <c r="J74" s="54">
        <f>IF(E8=0,IF(E74=0,0,100%),(E74)/E8)</f>
        <v>0.0035893124748711575</v>
      </c>
      <c r="K74" s="53">
        <f>IF(F8=0,IF(F74=0,0,100%),(F74)/F8)</f>
        <v>0.0031681472760355348</v>
      </c>
    </row>
    <row r="75" spans="1:12" s="40" customFormat="1" ht="12.75" customHeight="1">
      <c r="A75" s="3" t="s">
        <v>126</v>
      </c>
      <c r="B75" s="33">
        <f>SUM(B68:B74)</f>
        <v>6775</v>
      </c>
      <c r="C75" s="33">
        <f>SUM(C68:C74)</f>
        <v>6448</v>
      </c>
      <c r="D75" s="33">
        <f>SUM(D68:D74)</f>
        <v>6020</v>
      </c>
      <c r="E75" s="33">
        <f>SUM(E68:E74)</f>
        <v>6091</v>
      </c>
      <c r="F75" s="33">
        <f>SUM(F68:F74)</f>
        <v>6112</v>
      </c>
      <c r="G75" s="52">
        <f>IF(B8=0,IF(B75=0,0,100%),(B75)/B8)</f>
        <v>0.04535838142549174</v>
      </c>
      <c r="H75" s="54">
        <f>IF(C8=0,IF(C75=0,0,100%),(C75)/C8)</f>
        <v>0.04602492540935631</v>
      </c>
      <c r="I75" s="141">
        <f>IF(D8=0,IF(D75=0,0,100%),(D75)/D8)</f>
        <v>0.04438873322518803</v>
      </c>
      <c r="J75" s="54">
        <f>IF(E8=0,IF(E75=0,0,100%),(E75)/E8)</f>
        <v>0.044526481231039146</v>
      </c>
      <c r="K75" s="53">
        <f>IF(F8=0,IF(F75=0,0,100%),(F75)/F8)</f>
        <v>0.04361197331335403</v>
      </c>
      <c r="L75" s="10"/>
    </row>
    <row r="76" spans="1:11" ht="12.75" customHeight="1">
      <c r="A76" s="4" t="s">
        <v>26</v>
      </c>
      <c r="B76" s="12"/>
      <c r="C76" s="12"/>
      <c r="D76" s="12"/>
      <c r="E76" s="12"/>
      <c r="F76" s="14"/>
      <c r="G76" s="136"/>
      <c r="H76" s="12"/>
      <c r="I76" s="143"/>
      <c r="J76" s="12"/>
      <c r="K76" s="138"/>
    </row>
    <row r="77" spans="1:11" ht="12.75" customHeight="1">
      <c r="A77" s="2" t="s">
        <v>27</v>
      </c>
      <c r="B77" s="12">
        <v>335</v>
      </c>
      <c r="C77" s="13">
        <v>343</v>
      </c>
      <c r="D77" s="13">
        <v>317</v>
      </c>
      <c r="E77" s="12">
        <v>276</v>
      </c>
      <c r="F77" s="14">
        <v>267</v>
      </c>
      <c r="G77" s="52">
        <f>IF(B8=0,IF(B77=0,0,100%),(B77)/B8)</f>
        <v>0.0022428129560944257</v>
      </c>
      <c r="H77" s="54">
        <f>IF(C8=0,IF(C77=0,0,100%),(C77)/C8)</f>
        <v>0.002448286199660238</v>
      </c>
      <c r="I77" s="141">
        <f>IF(D8=0,IF(D77=0,0,100%),(D77)/D8)</f>
        <v>0.0023374133608612298</v>
      </c>
      <c r="J77" s="54">
        <f>IF(E8=0,IF(E77=0,0,100%),(E77)/E8)</f>
        <v>0.002017617602982565</v>
      </c>
      <c r="K77" s="53">
        <f>IF(F8=0,IF(F77=0,0,100%),(F77)/F8)</f>
        <v>0.0019051696457240714</v>
      </c>
    </row>
    <row r="78" spans="1:12" ht="25.5">
      <c r="A78" s="2" t="s">
        <v>115</v>
      </c>
      <c r="B78" s="12">
        <v>281</v>
      </c>
      <c r="C78" s="13">
        <v>257</v>
      </c>
      <c r="D78" s="13">
        <v>253</v>
      </c>
      <c r="E78" s="12">
        <v>235</v>
      </c>
      <c r="F78" s="14">
        <v>208</v>
      </c>
      <c r="G78" s="52">
        <f>IF(B8=0,IF(B78=0,0,100%),(B78)/B8)</f>
        <v>0.0018812848975001005</v>
      </c>
      <c r="H78" s="54">
        <f>IF(C8=0,IF(C78=0,0,100%),(C78)/C8)</f>
        <v>0.0018344301845850761</v>
      </c>
      <c r="I78" s="141">
        <f>IF(D8=0,IF(D78=0,0,100%),(D78)/D8)</f>
        <v>0.0018655065624539153</v>
      </c>
      <c r="J78" s="54">
        <f>IF(E8=0,IF(E78=0,0,100%),(E78)/E8)</f>
        <v>0.0017178990460177638</v>
      </c>
      <c r="K78" s="53">
        <f>IF(F8=0,IF(F78=0,0,100%),(F78)/F8)</f>
        <v>0.0014841771022869172</v>
      </c>
      <c r="L78" s="11"/>
    </row>
    <row r="79" spans="1:12" ht="12.75" customHeight="1">
      <c r="A79" s="3" t="s">
        <v>127</v>
      </c>
      <c r="B79" s="33">
        <f>SUM(B77:B78)</f>
        <v>616</v>
      </c>
      <c r="C79" s="33">
        <f>SUM(C77:C78)</f>
        <v>600</v>
      </c>
      <c r="D79" s="33">
        <f>SUM(D77:D78)</f>
        <v>570</v>
      </c>
      <c r="E79" s="33">
        <f>SUM(E77:E78)</f>
        <v>511</v>
      </c>
      <c r="F79" s="33">
        <f>SUM(F77:F78)</f>
        <v>475</v>
      </c>
      <c r="G79" s="52">
        <f>IF(B8=0,IF(B79=0,0,100%),(B79)/B8)</f>
        <v>0.004124097853594526</v>
      </c>
      <c r="H79" s="54">
        <f>IF(C8=0,IF(C79=0,0,100%),(C79)/C8)</f>
        <v>0.004282716384245314</v>
      </c>
      <c r="I79" s="141">
        <f>IF(D8=0,IF(D79=0,0,100%),(D79)/D8)</f>
        <v>0.004202919923315145</v>
      </c>
      <c r="J79" s="54">
        <f>IF(E8=0,IF(E79=0,0,100%),(E79)/E8)</f>
        <v>0.003735516649000329</v>
      </c>
      <c r="K79" s="53">
        <f>IF(F8=0,IF(F79=0,0,100%),(F79)/F8)</f>
        <v>0.0033893467480109888</v>
      </c>
      <c r="L79" s="11"/>
    </row>
    <row r="80" spans="1:12" ht="12.75" customHeight="1">
      <c r="A80" s="1" t="s">
        <v>28</v>
      </c>
      <c r="B80" s="8"/>
      <c r="C80" s="8"/>
      <c r="D80" s="8"/>
      <c r="E80" s="8"/>
      <c r="F80" s="9"/>
      <c r="G80" s="52"/>
      <c r="H80" s="54"/>
      <c r="I80" s="141"/>
      <c r="J80" s="54"/>
      <c r="K80" s="53"/>
      <c r="L80" s="11"/>
    </row>
    <row r="81" spans="1:12" ht="12.75" customHeight="1">
      <c r="A81" s="2" t="s">
        <v>29</v>
      </c>
      <c r="B81" s="12">
        <v>1689</v>
      </c>
      <c r="C81" s="13">
        <v>1446</v>
      </c>
      <c r="D81" s="13">
        <v>1503</v>
      </c>
      <c r="E81" s="12">
        <v>1499</v>
      </c>
      <c r="F81" s="14">
        <v>1525</v>
      </c>
      <c r="G81" s="52">
        <f>IF(B8=0,IF(B81=0,0,100%),(B81)/B8)</f>
        <v>0.011307794277144732</v>
      </c>
      <c r="H81" s="54">
        <f>IF(C8=0,IF(C81=0,0,100%),(C81)/C8)</f>
        <v>0.010321346486031207</v>
      </c>
      <c r="I81" s="141">
        <f>IF(D8=0,IF(D81=0,0,100%),(D81)/D8)</f>
        <v>0.011082436218846779</v>
      </c>
      <c r="J81" s="54">
        <f>IF(E8=0,IF(E81=0,0,100%),(E81)/E8)</f>
        <v>0.010958002850981396</v>
      </c>
      <c r="K81" s="53">
        <f>IF(F8=0,IF(F81=0,0,100%),(F81)/F8)</f>
        <v>0.010881586927824753</v>
      </c>
      <c r="L81" s="11"/>
    </row>
    <row r="82" spans="1:12" ht="12.75" customHeight="1">
      <c r="A82" s="2" t="s">
        <v>80</v>
      </c>
      <c r="B82" s="8">
        <v>762</v>
      </c>
      <c r="C82" s="8">
        <v>722</v>
      </c>
      <c r="D82" s="8">
        <v>714</v>
      </c>
      <c r="E82" s="8">
        <v>652</v>
      </c>
      <c r="F82" s="9">
        <v>748</v>
      </c>
      <c r="G82" s="52">
        <f>IF(B8=0,IF(B82=0,0,100%),(B82)/B8)</f>
        <v>0.005101562604608813</v>
      </c>
      <c r="H82" s="54">
        <f>IF(C8=0,IF(C82=0,0,100%),(C82)/C8)</f>
        <v>0.005153535382375195</v>
      </c>
      <c r="I82" s="141">
        <f>IF(D8=0,IF(D82=0,0,100%),(D82)/D8)</f>
        <v>0.005264710219731603</v>
      </c>
      <c r="J82" s="54">
        <f>IF(E8=0,IF(E82=0,0,100%),(E82)/E8)</f>
        <v>0.0047662560766109875</v>
      </c>
      <c r="K82" s="53">
        <f>IF(F8=0,IF(F82=0,0,100%),(F82)/F8)</f>
        <v>0.005337329194762567</v>
      </c>
      <c r="L82" s="11"/>
    </row>
    <row r="83" spans="1:12" ht="12.75" customHeight="1">
      <c r="A83" s="2" t="s">
        <v>116</v>
      </c>
      <c r="B83" s="12">
        <v>5374</v>
      </c>
      <c r="C83" s="13">
        <v>5329</v>
      </c>
      <c r="D83" s="13">
        <v>5235</v>
      </c>
      <c r="E83" s="12">
        <v>5470</v>
      </c>
      <c r="F83" s="14">
        <v>5149</v>
      </c>
      <c r="G83" s="52">
        <f>IF(B8=0,IF(B83=0,0,100%),(B83)/B8)</f>
        <v>0.03597873679418342</v>
      </c>
      <c r="H83" s="54">
        <f>IF(C8=0,IF(C83=0,0,100%),(C83)/C8)</f>
        <v>0.0380376593527388</v>
      </c>
      <c r="I83" s="141">
        <f>IF(D8=0,IF(D83=0,0,100%),(D83)/D8)</f>
        <v>0.038600501400973306</v>
      </c>
      <c r="J83" s="54">
        <f>IF(E8=0,IF(E83=0,0,100%),(E83)/E8)</f>
        <v>0.039986841624328376</v>
      </c>
      <c r="K83" s="53">
        <f>IF(F8=0,IF(F83=0,0,100%),(F83)/F8)</f>
        <v>0.036740518748439116</v>
      </c>
      <c r="L83" s="11"/>
    </row>
    <row r="84" spans="1:12" ht="12.75" customHeight="1">
      <c r="A84" s="5" t="s">
        <v>168</v>
      </c>
      <c r="B84" s="12">
        <v>813</v>
      </c>
      <c r="C84" s="13">
        <v>629</v>
      </c>
      <c r="D84" s="13">
        <v>844</v>
      </c>
      <c r="E84" s="12">
        <v>871</v>
      </c>
      <c r="F84" s="14">
        <v>942</v>
      </c>
      <c r="G84" s="52">
        <f>IF(B8=0,IF(B84=0,0,100%),(B84)/B8)</f>
        <v>0.005443005771059009</v>
      </c>
      <c r="H84" s="54">
        <f>IF(C8=0,IF(C84=0,0,100%),(C84)/C8)</f>
        <v>0.004489714342817171</v>
      </c>
      <c r="I84" s="141">
        <f>IF(D8=0,IF(D84=0,0,100%),(D84)/D8)</f>
        <v>0.0062232709039964605</v>
      </c>
      <c r="J84" s="54">
        <f>IF(E8=0,IF(E84=0,0,100%),(E84)/E8)</f>
        <v>0.0063671917833254136</v>
      </c>
      <c r="K84" s="53">
        <f>IF(F8=0,IF(F84=0,0,100%),(F84)/F8)</f>
        <v>0.006721609761318634</v>
      </c>
      <c r="L84" s="11"/>
    </row>
    <row r="85" spans="1:12" ht="12.75" customHeight="1">
      <c r="A85" s="3" t="s">
        <v>128</v>
      </c>
      <c r="B85" s="33">
        <f>SUM(B81:B84)</f>
        <v>8638</v>
      </c>
      <c r="C85" s="33">
        <f>SUM(C81:C84)</f>
        <v>8126</v>
      </c>
      <c r="D85" s="33">
        <f>SUM(D81:D84)</f>
        <v>8296</v>
      </c>
      <c r="E85" s="33">
        <f>SUM(E81:E84)</f>
        <v>8492</v>
      </c>
      <c r="F85" s="33">
        <f>SUM(F81:F84)</f>
        <v>8364</v>
      </c>
      <c r="G85" s="52">
        <f>IF(B8=0,IF(B85=0,0,100%),(B85)/B8)</f>
        <v>0.05783109944699597</v>
      </c>
      <c r="H85" s="54">
        <f>IF(C8=0,IF(C85=0,0,100%),(C85)/C8)</f>
        <v>0.05800225556396237</v>
      </c>
      <c r="I85" s="141">
        <f>IF(D8=0,IF(D85=0,0,100%),(D85)/D8)</f>
        <v>0.06117091874354815</v>
      </c>
      <c r="J85" s="54">
        <f>IF(E8=0,IF(E85=0,0,100%),(E85)/E8)</f>
        <v>0.06207829233524617</v>
      </c>
      <c r="K85" s="53">
        <f>IF(F8=0,IF(F85=0,0,100%),(F85)/F8)</f>
        <v>0.05968104463234507</v>
      </c>
      <c r="L85" s="11"/>
    </row>
    <row r="86" spans="1:12" ht="12.75" customHeight="1">
      <c r="A86" s="1" t="s">
        <v>30</v>
      </c>
      <c r="B86" s="8"/>
      <c r="C86" s="8"/>
      <c r="D86" s="8"/>
      <c r="E86" s="8"/>
      <c r="F86" s="9"/>
      <c r="G86" s="52"/>
      <c r="H86" s="54"/>
      <c r="I86" s="141"/>
      <c r="J86" s="54"/>
      <c r="K86" s="53"/>
      <c r="L86" s="11"/>
    </row>
    <row r="87" spans="1:12" ht="12.75" customHeight="1">
      <c r="A87" s="2" t="s">
        <v>81</v>
      </c>
      <c r="B87" s="12">
        <v>1047</v>
      </c>
      <c r="C87" s="13">
        <v>982</v>
      </c>
      <c r="D87" s="13">
        <v>837</v>
      </c>
      <c r="E87" s="12">
        <v>808</v>
      </c>
      <c r="F87" s="14">
        <v>813</v>
      </c>
      <c r="G87" s="52">
        <f>IF(B8=0,IF(B87=0,0,100%),(B87)/B8)</f>
        <v>0.007009627358301086</v>
      </c>
      <c r="H87" s="54">
        <f>IF(C8=0,IF(C87=0,0,100%),(C87)/C8)</f>
        <v>0.007009379148881497</v>
      </c>
      <c r="I87" s="141">
        <f>IF(D8=0,IF(D87=0,0,100%),(D87)/D8)</f>
        <v>0.0061716560979206605</v>
      </c>
      <c r="J87" s="54">
        <f>IF(E8=0,IF(E87=0,0,100%),(E87)/E8)</f>
        <v>0.005906648634818524</v>
      </c>
      <c r="K87" s="53">
        <f>IF(F8=0,IF(F87=0,0,100%),(F87)/F8)</f>
        <v>0.005801134539227229</v>
      </c>
      <c r="L87" s="11"/>
    </row>
    <row r="88" spans="1:12" ht="12.75" customHeight="1">
      <c r="A88" s="2" t="s">
        <v>31</v>
      </c>
      <c r="B88" s="8">
        <v>1443</v>
      </c>
      <c r="C88" s="8">
        <v>1299</v>
      </c>
      <c r="D88" s="8">
        <v>1214</v>
      </c>
      <c r="E88" s="8">
        <v>1163</v>
      </c>
      <c r="F88" s="9">
        <v>1208</v>
      </c>
      <c r="G88" s="52">
        <f>IF(B8=0,IF(B88=0,0,100%),(B88)/B8)</f>
        <v>0.009660833121326139</v>
      </c>
      <c r="H88" s="54">
        <f>IF(C8=0,IF(C88=0,0,100%),(C88)/C8)</f>
        <v>0.009272080971891104</v>
      </c>
      <c r="I88" s="141">
        <f>IF(D8=0,IF(D88=0,0,100%),(D88)/D8)</f>
        <v>0.008951482082288747</v>
      </c>
      <c r="J88" s="54">
        <f>IF(E8=0,IF(E88=0,0,100%),(E88)/E8)</f>
        <v>0.008501772725611317</v>
      </c>
      <c r="K88" s="53">
        <f>IF(F8=0,IF(F88=0,0,100%),(F88)/F8)</f>
        <v>0.008619643940204787</v>
      </c>
      <c r="L88" s="11"/>
    </row>
    <row r="89" spans="1:12" ht="25.5">
      <c r="A89" s="2" t="s">
        <v>32</v>
      </c>
      <c r="B89" s="8">
        <v>4743</v>
      </c>
      <c r="C89" s="8">
        <v>4291</v>
      </c>
      <c r="D89" s="8">
        <v>4109</v>
      </c>
      <c r="E89" s="8">
        <v>4304</v>
      </c>
      <c r="F89" s="9">
        <v>4350</v>
      </c>
      <c r="G89" s="52">
        <f>IF(B8=0,IF(B89=0,0,100%),(B89)/B8)</f>
        <v>0.031754214479868245</v>
      </c>
      <c r="H89" s="54">
        <f>IF(C8=0,IF(C89=0,0,100%),(C89)/C8)</f>
        <v>0.030628560007994403</v>
      </c>
      <c r="I89" s="141">
        <f>IF(D8=0,IF(D89=0,0,100%),(D89)/D8)</f>
        <v>0.030297891166494617</v>
      </c>
      <c r="J89" s="54">
        <f>IF(E8=0,IF(E89=0,0,100%),(E89)/E8)</f>
        <v>0.03146313827259768</v>
      </c>
      <c r="K89" s="53">
        <f>IF(F8=0,IF(F89=0,0,100%),(F89)/F8)</f>
        <v>0.03103928074494274</v>
      </c>
      <c r="L89" s="11"/>
    </row>
    <row r="90" spans="1:12" ht="25.5">
      <c r="A90" s="2" t="s">
        <v>33</v>
      </c>
      <c r="B90" s="12">
        <v>758</v>
      </c>
      <c r="C90" s="13">
        <v>702</v>
      </c>
      <c r="D90" s="13">
        <v>699</v>
      </c>
      <c r="E90" s="12">
        <v>666</v>
      </c>
      <c r="F90" s="14">
        <v>769</v>
      </c>
      <c r="G90" s="52">
        <f>IF(B8=0,IF(B90=0,0,100%),(B90)/B8)</f>
        <v>0.005074782748416641</v>
      </c>
      <c r="H90" s="54">
        <f>IF(C8=0,IF(C90=0,0,100%),(C90)/C8)</f>
        <v>0.005010778169567017</v>
      </c>
      <c r="I90" s="141">
        <f>IF(D8=0,IF(D90=0,0,100%),(D90)/D8)</f>
        <v>0.005154107063854889</v>
      </c>
      <c r="J90" s="54">
        <f>IF(E8=0,IF(E90=0,0,100%),(E90)/E8)</f>
        <v>0.0048685989985014074</v>
      </c>
      <c r="K90" s="53">
        <f>IF(F8=0,IF(F90=0,0,100%),(F90)/F8)</f>
        <v>0.005487173998358842</v>
      </c>
      <c r="L90" s="11"/>
    </row>
    <row r="91" spans="1:12" ht="12.75">
      <c r="A91" s="2" t="s">
        <v>34</v>
      </c>
      <c r="B91" s="8">
        <v>827</v>
      </c>
      <c r="C91" s="8">
        <v>791</v>
      </c>
      <c r="D91" s="8">
        <v>802</v>
      </c>
      <c r="E91" s="8">
        <v>669</v>
      </c>
      <c r="F91" s="9">
        <v>721</v>
      </c>
      <c r="G91" s="52">
        <f>IF(B8=0,IF(B91=0,0,100%),(B91)/B8)</f>
        <v>0.005536735267731612</v>
      </c>
      <c r="H91" s="54">
        <f>IF(C8=0,IF(C91=0,0,100%),(C91)/C8)</f>
        <v>0.005646047766563406</v>
      </c>
      <c r="I91" s="141">
        <f>IF(D8=0,IF(D91=0,0,100%),(D91)/D8)</f>
        <v>0.00591358206754166</v>
      </c>
      <c r="J91" s="54">
        <f>IF(E8=0,IF(E91=0,0,100%),(E91)/E8)</f>
        <v>0.004890529624620783</v>
      </c>
      <c r="K91" s="53">
        <f>IF(F8=0,IF(F91=0,0,100%),(F91)/F8)</f>
        <v>0.005144671590138785</v>
      </c>
      <c r="L91" s="11"/>
    </row>
    <row r="92" spans="1:12" ht="12.75">
      <c r="A92" s="2" t="s">
        <v>35</v>
      </c>
      <c r="B92" s="12">
        <v>761</v>
      </c>
      <c r="C92" s="13">
        <v>772</v>
      </c>
      <c r="D92" s="13">
        <v>745</v>
      </c>
      <c r="E92" s="12">
        <v>712</v>
      </c>
      <c r="F92" s="14">
        <v>702</v>
      </c>
      <c r="G92" s="52">
        <f>IF(B8=0,IF(B92=0,0,100%),(B92)/B8)</f>
        <v>0.0050948676405607705</v>
      </c>
      <c r="H92" s="54">
        <f>IF(C8=0,IF(C92=0,0,100%),(C92)/C8)</f>
        <v>0.005510428414395637</v>
      </c>
      <c r="I92" s="141">
        <f>IF(D8=0,IF(D92=0,0,100%),(D92)/D8)</f>
        <v>0.005493290075210146</v>
      </c>
      <c r="J92" s="54">
        <f>IF(E8=0,IF(E92=0,0,100%),(E92)/E8)</f>
        <v>0.0052048685989985015</v>
      </c>
      <c r="K92" s="53">
        <f>IF(F8=0,IF(F92=0,0,100%),(F92)/F8)</f>
        <v>0.005009097720218346</v>
      </c>
      <c r="L92" s="11"/>
    </row>
    <row r="93" spans="1:12" ht="12.75">
      <c r="A93" s="2" t="s">
        <v>36</v>
      </c>
      <c r="B93" s="12">
        <v>455</v>
      </c>
      <c r="C93" s="13">
        <v>401</v>
      </c>
      <c r="D93" s="13">
        <v>405</v>
      </c>
      <c r="E93" s="12">
        <v>391</v>
      </c>
      <c r="F93" s="14">
        <v>358</v>
      </c>
      <c r="G93" s="52">
        <f>IF(B8=0,IF(B93=0,0,100%),(B93)/B8)</f>
        <v>0.003046208641859593</v>
      </c>
      <c r="H93" s="54">
        <f>IF(C8=0,IF(C93=0,0,100%),(C93)/C8)</f>
        <v>0.0028622821168039513</v>
      </c>
      <c r="I93" s="141">
        <f>IF(D8=0,IF(D93=0,0,100%),(D93)/D8)</f>
        <v>0.0029862852086712873</v>
      </c>
      <c r="J93" s="54">
        <f>IF(E8=0,IF(E93=0,0,100%),(E93)/E8)</f>
        <v>0.0028582916042253007</v>
      </c>
      <c r="K93" s="53">
        <f>IF(F8=0,IF(F93=0,0,100%),(F93)/F8)</f>
        <v>0.0025544971279745977</v>
      </c>
      <c r="L93" s="11"/>
    </row>
    <row r="94" spans="1:12" ht="12.75">
      <c r="A94" s="3" t="s">
        <v>129</v>
      </c>
      <c r="B94" s="33">
        <f>SUM(B87:B93)</f>
        <v>10034</v>
      </c>
      <c r="C94" s="33">
        <f>SUM(C87:C93)</f>
        <v>9238</v>
      </c>
      <c r="D94" s="33">
        <f>SUM(D87:D93)</f>
        <v>8811</v>
      </c>
      <c r="E94" s="33">
        <f>SUM(E87:E93)</f>
        <v>8713</v>
      </c>
      <c r="F94" s="33">
        <f>SUM(F87:F93)</f>
        <v>8921</v>
      </c>
      <c r="G94" s="52">
        <f>IF(B8=0,IF(B94=0,0,100%),(B94)/B8)</f>
        <v>0.06717726925806408</v>
      </c>
      <c r="H94" s="54">
        <f>IF(C8=0,IF(C94=0,0,100%),(C94)/C8)</f>
        <v>0.06593955659609702</v>
      </c>
      <c r="I94" s="141">
        <f>IF(D8=0,IF(D94=0,0,100%),(D94)/D8)</f>
        <v>0.064968293761982</v>
      </c>
      <c r="J94" s="54">
        <f>IF(E8=0,IF(E94=0,0,100%),(E94)/E8)</f>
        <v>0.06369384845937351</v>
      </c>
      <c r="K94" s="53">
        <f>IF(F8=0,IF(F94=0,0,100%),(F94)/F8)</f>
        <v>0.06365549966106533</v>
      </c>
      <c r="L94" s="11"/>
    </row>
    <row r="95" spans="1:12" ht="12.75">
      <c r="A95" s="1" t="s">
        <v>37</v>
      </c>
      <c r="B95" s="8"/>
      <c r="C95" s="8"/>
      <c r="D95" s="8"/>
      <c r="E95" s="8"/>
      <c r="F95" s="9"/>
      <c r="G95" s="52"/>
      <c r="H95" s="54"/>
      <c r="I95" s="141"/>
      <c r="J95" s="54"/>
      <c r="K95" s="53"/>
      <c r="L95" s="11"/>
    </row>
    <row r="96" spans="1:12" ht="25.5">
      <c r="A96" s="2" t="s">
        <v>117</v>
      </c>
      <c r="B96" s="12">
        <v>1974</v>
      </c>
      <c r="C96" s="13">
        <v>1733</v>
      </c>
      <c r="D96" s="13">
        <v>1698</v>
      </c>
      <c r="E96" s="12">
        <v>1612</v>
      </c>
      <c r="F96" s="14">
        <v>1646</v>
      </c>
      <c r="G96" s="52">
        <f>IF(B8=0,IF(B96=0,0,100%),(B96)/B8)</f>
        <v>0.013215859030837005</v>
      </c>
      <c r="H96" s="54">
        <f>IF(C8=0,IF(C96=0,0,100%),(C96)/C8)</f>
        <v>0.012369912489828548</v>
      </c>
      <c r="I96" s="141">
        <f>IF(D8=0,IF(D96=0,0,100%),(D96)/D8)</f>
        <v>0.012520277245244064</v>
      </c>
      <c r="J96" s="54">
        <f>IF(E8=0,IF(E96=0,0,100%),(E96)/E8)</f>
        <v>0.011784056434811214</v>
      </c>
      <c r="K96" s="53">
        <f>IF(F8=0,IF(F96=0,0,100%),(F96)/F8)</f>
        <v>0.011744978415212815</v>
      </c>
      <c r="L96" s="11"/>
    </row>
    <row r="97" spans="1:12" ht="12.75">
      <c r="A97" s="2" t="s">
        <v>38</v>
      </c>
      <c r="B97" s="8">
        <v>2616</v>
      </c>
      <c r="C97" s="8">
        <v>2467</v>
      </c>
      <c r="D97" s="8">
        <v>2469</v>
      </c>
      <c r="E97" s="8">
        <v>2589</v>
      </c>
      <c r="F97" s="9">
        <v>2947</v>
      </c>
      <c r="G97" s="52">
        <f>IF(B8=0,IF(B97=0,0,100%),(B97)/B8)</f>
        <v>0.01751402594968065</v>
      </c>
      <c r="H97" s="54">
        <f>IF(C8=0,IF(C97=0,0,100%),(C97)/C8)</f>
        <v>0.01760910219988865</v>
      </c>
      <c r="I97" s="141">
        <f>IF(D8=0,IF(D97=0,0,100%),(D97)/D8)</f>
        <v>0.018205279457307183</v>
      </c>
      <c r="J97" s="54">
        <f>IF(E8=0,IF(E97=0,0,100%),(E97)/E8)</f>
        <v>0.018926130341021235</v>
      </c>
      <c r="K97" s="53">
        <f>IF(F8=0,IF(F97=0,0,100%),(F97)/F8)</f>
        <v>0.021028220771343965</v>
      </c>
      <c r="L97" s="11"/>
    </row>
    <row r="98" spans="1:12" ht="25.5">
      <c r="A98" s="2" t="s">
        <v>118</v>
      </c>
      <c r="B98" s="8">
        <v>2996</v>
      </c>
      <c r="C98" s="8">
        <v>2760</v>
      </c>
      <c r="D98" s="8">
        <v>2754</v>
      </c>
      <c r="E98" s="8">
        <v>2652</v>
      </c>
      <c r="F98" s="9">
        <v>2807</v>
      </c>
      <c r="G98" s="52">
        <f>IF(B8=0,IF(B98=0,0,100%),(B98)/B8)</f>
        <v>0.020058112287937014</v>
      </c>
      <c r="H98" s="54">
        <f>IF(C8=0,IF(C98=0,0,100%),(C98)/C8)</f>
        <v>0.019700495367528444</v>
      </c>
      <c r="I98" s="141">
        <f>IF(D8=0,IF(D98=0,0,100%),(D98)/D8)</f>
        <v>0.020306739418964756</v>
      </c>
      <c r="J98" s="54">
        <f>IF(E8=0,IF(E98=0,0,100%),(E98)/E8)</f>
        <v>0.019386673489528126</v>
      </c>
      <c r="K98" s="53">
        <f>IF(F8=0,IF(F98=0,0,100%),(F98)/F8)</f>
        <v>0.020029255414035465</v>
      </c>
      <c r="L98" s="11"/>
    </row>
    <row r="99" spans="1:12" ht="12.75">
      <c r="A99" s="2" t="s">
        <v>39</v>
      </c>
      <c r="B99" s="12">
        <v>647</v>
      </c>
      <c r="C99" s="13">
        <v>648</v>
      </c>
      <c r="D99" s="13">
        <v>643</v>
      </c>
      <c r="E99" s="12">
        <v>593</v>
      </c>
      <c r="F99" s="14">
        <v>712</v>
      </c>
      <c r="G99" s="52">
        <f>IF(B8=0,IF(B99=0,0,100%),(B99)/B8)</f>
        <v>0.004331641739083861</v>
      </c>
      <c r="H99" s="54">
        <f>IF(C8=0,IF(C99=0,0,100%),(C99)/C8)</f>
        <v>0.004625333694984939</v>
      </c>
      <c r="I99" s="141">
        <f>IF(D8=0,IF(D99=0,0,100%),(D99)/D8)</f>
        <v>0.004741188615248489</v>
      </c>
      <c r="J99" s="54">
        <f>IF(E8=0,IF(E99=0,0,100%),(E99)/E8)</f>
        <v>0.004334953762929932</v>
      </c>
      <c r="K99" s="53">
        <f>IF(F8=0,IF(F99=0,0,100%),(F99)/F8)</f>
        <v>0.005080452388597524</v>
      </c>
      <c r="L99" s="11"/>
    </row>
    <row r="100" spans="1:12" ht="12.75">
      <c r="A100" s="2" t="s">
        <v>82</v>
      </c>
      <c r="B100" s="8">
        <v>1276</v>
      </c>
      <c r="C100" s="8">
        <v>1230</v>
      </c>
      <c r="D100" s="8">
        <v>1280</v>
      </c>
      <c r="E100" s="8">
        <v>1151</v>
      </c>
      <c r="F100" s="9">
        <v>1102</v>
      </c>
      <c r="G100" s="52">
        <f>IF(B8=0,IF(B100=0,0,100%),(B100)/B8)</f>
        <v>0.008542774125302946</v>
      </c>
      <c r="H100" s="54">
        <f>IF(C8=0,IF(C100=0,0,100%),(C100)/C8)</f>
        <v>0.008779568587702893</v>
      </c>
      <c r="I100" s="141">
        <f>IF(D8=0,IF(D100=0,0,100%),(D100)/D8)</f>
        <v>0.00943813596814629</v>
      </c>
      <c r="J100" s="54">
        <f>IF(E8=0,IF(E100=0,0,100%),(E100)/E8)</f>
        <v>0.008414050221133814</v>
      </c>
      <c r="K100" s="53">
        <f>IF(F8=0,IF(F100=0,0,100%),(F100)/F8)</f>
        <v>0.007863284455385493</v>
      </c>
      <c r="L100" s="11"/>
    </row>
    <row r="101" spans="1:12" ht="12.75">
      <c r="A101" s="2" t="s">
        <v>119</v>
      </c>
      <c r="B101" s="8">
        <v>1166</v>
      </c>
      <c r="C101" s="8">
        <v>966</v>
      </c>
      <c r="D101" s="8">
        <v>990</v>
      </c>
      <c r="E101" s="8">
        <v>1050</v>
      </c>
      <c r="F101" s="9">
        <v>1215</v>
      </c>
      <c r="G101" s="52">
        <f>IF(B8=0,IF(B101=0,0,100%),(B101)/B8)</f>
        <v>0.00780632808001821</v>
      </c>
      <c r="H101" s="54">
        <f>IF(C8=0,IF(C101=0,0,100%),(C101)/C8)</f>
        <v>0.006895173378634956</v>
      </c>
      <c r="I101" s="141">
        <f>IF(D8=0,IF(D101=0,0,100%),(D101)/D8)</f>
        <v>0.007299808287863147</v>
      </c>
      <c r="J101" s="54">
        <f>IF(E8=0,IF(E101=0,0,100%),(E101)/E8)</f>
        <v>0.007675719141781498</v>
      </c>
      <c r="K101" s="53">
        <f>IF(F8=0,IF(F101=0,0,100%),(F101)/F8)</f>
        <v>0.008669592208070212</v>
      </c>
      <c r="L101" s="11"/>
    </row>
    <row r="102" spans="1:12" ht="12.75">
      <c r="A102" s="2" t="s">
        <v>40</v>
      </c>
      <c r="B102" s="12">
        <v>1183</v>
      </c>
      <c r="C102" s="13">
        <v>1160</v>
      </c>
      <c r="D102" s="13">
        <v>1057</v>
      </c>
      <c r="E102" s="12">
        <v>1084</v>
      </c>
      <c r="F102" s="14">
        <v>1153</v>
      </c>
      <c r="G102" s="52">
        <f>IF(B8=0,IF(B102=0,0,100%),(B102)/B8)</f>
        <v>0.007920142468834943</v>
      </c>
      <c r="H102" s="54">
        <f>IF(C8=0,IF(C102=0,0,100%),(C102)/C8)</f>
        <v>0.008279918342874273</v>
      </c>
      <c r="I102" s="141">
        <f>IF(D8=0,IF(D102=0,0,100%),(D102)/D8)</f>
        <v>0.007793835717445805</v>
      </c>
      <c r="J102" s="54">
        <f>IF(E8=0,IF(E102=0,0,100%),(E102)/E8)</f>
        <v>0.007924266237801089</v>
      </c>
      <c r="K102" s="53">
        <f>IF(F8=0,IF(F102=0,0,100%),(F102)/F8)</f>
        <v>0.008227193264119305</v>
      </c>
      <c r="L102" s="11"/>
    </row>
    <row r="103" spans="1:12" ht="12.75">
      <c r="A103" s="2" t="s">
        <v>41</v>
      </c>
      <c r="B103" s="8">
        <v>89</v>
      </c>
      <c r="C103" s="8">
        <v>93</v>
      </c>
      <c r="D103" s="8">
        <v>74</v>
      </c>
      <c r="E103" s="8">
        <v>78</v>
      </c>
      <c r="F103" s="9">
        <v>77</v>
      </c>
      <c r="G103" s="52">
        <f>IF(B8=0,IF(B103=0,0,100%),(B103)/B8)</f>
        <v>0.0005958518002758325</v>
      </c>
      <c r="H103" s="54">
        <f>IF(C8=0,IF(C103=0,0,100%),(C103)/C8)</f>
        <v>0.0006638210395580236</v>
      </c>
      <c r="I103" s="141">
        <f>IF(D8=0,IF(D103=0,0,100%),(D103)/D8)</f>
        <v>0.0005456422356584574</v>
      </c>
      <c r="J103" s="54">
        <f>IF(E8=0,IF(E103=0,0,100%),(E103)/E8)</f>
        <v>0.0005701962791037684</v>
      </c>
      <c r="K103" s="53">
        <f>IF(F8=0,IF(F103=0,0,100%),(F103)/F8)</f>
        <v>0.0005494309465196761</v>
      </c>
      <c r="L103" s="11"/>
    </row>
    <row r="104" spans="1:12" ht="12.75">
      <c r="A104" s="2" t="s">
        <v>42</v>
      </c>
      <c r="B104" s="12">
        <v>718</v>
      </c>
      <c r="C104" s="13">
        <v>706</v>
      </c>
      <c r="D104" s="13">
        <v>674</v>
      </c>
      <c r="E104" s="12">
        <v>702</v>
      </c>
      <c r="F104" s="14">
        <v>768</v>
      </c>
      <c r="G104" s="52">
        <f>IF(B8=0,IF(B104=0,0,100%),(B104)/B8)</f>
        <v>0.004806984186494919</v>
      </c>
      <c r="H104" s="54">
        <f>IF(C8=0,IF(C104=0,0,100%),(C104)/C8)</f>
        <v>0.005039329612128653</v>
      </c>
      <c r="I104" s="141">
        <f>IF(D8=0,IF(D104=0,0,100%),(D104)/D8)</f>
        <v>0.004969768470727031</v>
      </c>
      <c r="J104" s="54">
        <f>IF(E8=0,IF(E104=0,0,100%),(E104)/E8)</f>
        <v>0.005131766511933916</v>
      </c>
      <c r="K104" s="53">
        <f>IF(F8=0,IF(F104=0,0,100%),(F104)/F8)</f>
        <v>0.005480038531520925</v>
      </c>
      <c r="L104" s="11"/>
    </row>
    <row r="105" spans="1:12" ht="25.5">
      <c r="A105" s="2" t="s">
        <v>43</v>
      </c>
      <c r="B105" s="12">
        <v>56</v>
      </c>
      <c r="C105" s="13">
        <v>52</v>
      </c>
      <c r="D105" s="13">
        <v>62</v>
      </c>
      <c r="E105" s="12">
        <v>52</v>
      </c>
      <c r="F105" s="14">
        <v>66</v>
      </c>
      <c r="G105" s="52">
        <f>IF(B8=0,IF(B105=0,0,100%),(B105)/B8)</f>
        <v>0.00037491798669041145</v>
      </c>
      <c r="H105" s="54">
        <f>IF(C8=0,IF(C105=0,0,100%),(C105)/C8)</f>
        <v>0.00037116875330126057</v>
      </c>
      <c r="I105" s="141">
        <f>IF(D8=0,IF(D105=0,0,100%),(D105)/D8)</f>
        <v>0.00045715971095708596</v>
      </c>
      <c r="J105" s="54">
        <f>IF(E8=0,IF(E105=0,0,100%),(E105)/E8)</f>
        <v>0.0003801308527358456</v>
      </c>
      <c r="K105" s="53">
        <f>IF(F8=0,IF(F105=0,0,100%),(F105)/F8)</f>
        <v>0.00047094081130257947</v>
      </c>
      <c r="L105" s="11"/>
    </row>
    <row r="106" spans="1:12" ht="12.75">
      <c r="A106" s="3" t="s">
        <v>130</v>
      </c>
      <c r="B106" s="33">
        <f>SUM(B96:B105)</f>
        <v>12721</v>
      </c>
      <c r="C106" s="33">
        <f>SUM(C96:C105)</f>
        <v>11815</v>
      </c>
      <c r="D106" s="33">
        <f>SUM(D96:D105)</f>
        <v>11701</v>
      </c>
      <c r="E106" s="33">
        <f>SUM(E96:E105)</f>
        <v>11563</v>
      </c>
      <c r="F106" s="33">
        <f>SUM(F96:F105)</f>
        <v>12493</v>
      </c>
      <c r="G106" s="52">
        <f>IF(B8=0,IF(B106=0,0,100%),(B106)/B8)</f>
        <v>0.0851666376551558</v>
      </c>
      <c r="H106" s="54">
        <f>IF(C8=0,IF(C106=0,0,100%),(C106)/C8)</f>
        <v>0.08433382346643065</v>
      </c>
      <c r="I106" s="141">
        <f>IF(D8=0,IF(D106=0,0,100%),(D106)/D8)</f>
        <v>0.0862778351275623</v>
      </c>
      <c r="J106" s="54">
        <f>IF(E8=0,IF(E106=0,0,100%),(E106)/E8)</f>
        <v>0.08452794327278043</v>
      </c>
      <c r="K106" s="53">
        <f>IF(F8=0,IF(F106=0,0,100%),(F106)/F8)</f>
        <v>0.08914338720610795</v>
      </c>
      <c r="L106" s="11"/>
    </row>
    <row r="107" spans="1:12" ht="25.5">
      <c r="A107" s="6" t="s">
        <v>173</v>
      </c>
      <c r="B107" s="12"/>
      <c r="C107" s="12"/>
      <c r="D107" s="12"/>
      <c r="E107" s="12"/>
      <c r="F107" s="14"/>
      <c r="G107" s="136"/>
      <c r="H107" s="12"/>
      <c r="I107" s="143"/>
      <c r="J107" s="12"/>
      <c r="K107" s="138"/>
      <c r="L107" s="11"/>
    </row>
    <row r="108" spans="1:12" ht="25.5">
      <c r="A108" s="2" t="s">
        <v>83</v>
      </c>
      <c r="B108" s="8">
        <v>343</v>
      </c>
      <c r="C108" s="8">
        <v>267</v>
      </c>
      <c r="D108" s="8">
        <v>254</v>
      </c>
      <c r="E108" s="8">
        <v>291</v>
      </c>
      <c r="F108" s="9">
        <v>243</v>
      </c>
      <c r="G108" s="52">
        <f>IF(B8=0,IF(B108=0,0,100%),(B108)/B8)</f>
        <v>0.0022963726684787703</v>
      </c>
      <c r="H108" s="54">
        <f>IF(C8=0,IF(C108=0,0,100%),(C108)/C8)</f>
        <v>0.0019058087909891647</v>
      </c>
      <c r="I108" s="141">
        <f>IF(D8=0,IF(D108=0,0,100%),(D108)/D8)</f>
        <v>0.0018728801061790297</v>
      </c>
      <c r="J108" s="54">
        <f>IF(E8=0,IF(E108=0,0,100%),(E108)/E8)</f>
        <v>0.002127270733579444</v>
      </c>
      <c r="K108" s="53">
        <f>IF(F8=0,IF(F108=0,0,100%),(F108)/F8)</f>
        <v>0.0017339184416140425</v>
      </c>
      <c r="L108" s="11"/>
    </row>
    <row r="109" spans="1:12" ht="12.75">
      <c r="A109" s="2" t="s">
        <v>84</v>
      </c>
      <c r="B109" s="12">
        <v>483</v>
      </c>
      <c r="C109" s="13">
        <v>448</v>
      </c>
      <c r="D109" s="13">
        <v>409</v>
      </c>
      <c r="E109" s="12">
        <v>405</v>
      </c>
      <c r="F109" s="14">
        <v>392</v>
      </c>
      <c r="G109" s="52">
        <f>IF(B8=0,IF(B109=0,0,100%),(B109)/B8)</f>
        <v>0.003233667635204799</v>
      </c>
      <c r="H109" s="54">
        <f>IF(C8=0,IF(C109=0,0,100%),(C109)/C8)</f>
        <v>0.003197761566903168</v>
      </c>
      <c r="I109" s="141">
        <f>IF(D8=0,IF(D109=0,0,100%),(D109)/D8)</f>
        <v>0.003015779383571745</v>
      </c>
      <c r="J109" s="54">
        <f>IF(E8=0,IF(E109=0,0,100%),(E109)/E8)</f>
        <v>0.0029606345261157206</v>
      </c>
      <c r="K109" s="53">
        <f>IF(F8=0,IF(F109=0,0,100%),(F109)/F8)</f>
        <v>0.002797103000463805</v>
      </c>
      <c r="L109" s="11"/>
    </row>
    <row r="110" spans="1:12" ht="12.75">
      <c r="A110" s="2" t="s">
        <v>174</v>
      </c>
      <c r="B110" s="8">
        <v>161</v>
      </c>
      <c r="C110" s="8">
        <v>217</v>
      </c>
      <c r="D110" s="8">
        <v>168</v>
      </c>
      <c r="E110" s="8">
        <v>107</v>
      </c>
      <c r="F110" s="9">
        <v>116</v>
      </c>
      <c r="G110" s="52">
        <f>IF(B8=0,IF(B110=0,0,100%),(B110)/B8)</f>
        <v>0.001077889211734933</v>
      </c>
      <c r="H110" s="54">
        <f>IF(C8=0,IF(C110=0,0,100%),(C110)/C8)</f>
        <v>0.001548915758968722</v>
      </c>
      <c r="I110" s="141">
        <f>IF(D8=0,IF(D110=0,0,100%),(D110)/D8)</f>
        <v>0.0012387553458192008</v>
      </c>
      <c r="J110" s="54">
        <f>IF(E8=0,IF(E110=0,0,100%),(E110)/E8)</f>
        <v>0.0007821923315910669</v>
      </c>
      <c r="K110" s="53">
        <f>IF(F8=0,IF(F110=0,0,100%),(F110)/F8)</f>
        <v>0.000827714153198473</v>
      </c>
      <c r="L110" s="11"/>
    </row>
    <row r="111" spans="1:12" ht="25.5">
      <c r="A111" s="2" t="s">
        <v>44</v>
      </c>
      <c r="B111" s="8">
        <v>727</v>
      </c>
      <c r="C111" s="8">
        <v>641</v>
      </c>
      <c r="D111" s="8">
        <v>578</v>
      </c>
      <c r="E111" s="8">
        <v>582</v>
      </c>
      <c r="F111" s="9">
        <v>606</v>
      </c>
      <c r="G111" s="52">
        <f>IF(B8=0,IF(B111=0,0,100%),(B111)/B8)</f>
        <v>0.004867238862927306</v>
      </c>
      <c r="H111" s="54">
        <f>IF(C8=0,IF(C111=0,0,100%),(C111)/C8)</f>
        <v>0.004575368670502077</v>
      </c>
      <c r="I111" s="141">
        <f>IF(D8=0,IF(D111=0,0,100%),(D111)/D8)</f>
        <v>0.004261908273116059</v>
      </c>
      <c r="J111" s="54">
        <f>IF(E8=0,IF(E111=0,0,100%),(E111)/E8)</f>
        <v>0.004254541467158888</v>
      </c>
      <c r="K111" s="53">
        <f>IF(F8=0,IF(F111=0,0,100%),(F111)/F8)</f>
        <v>0.00432409290377823</v>
      </c>
      <c r="L111" s="11"/>
    </row>
    <row r="112" spans="1:12" ht="12.75">
      <c r="A112" s="2" t="s">
        <v>85</v>
      </c>
      <c r="B112" s="12">
        <v>31</v>
      </c>
      <c r="C112" s="13">
        <v>28</v>
      </c>
      <c r="D112" s="13">
        <v>29</v>
      </c>
      <c r="E112" s="12">
        <v>28</v>
      </c>
      <c r="F112" s="14">
        <v>27</v>
      </c>
      <c r="G112" s="52">
        <f>IF(B8=0,IF(B112=0,0,100%),(B112)/B8)</f>
        <v>0.00020754388548933493</v>
      </c>
      <c r="H112" s="54">
        <f>IF(C8=0,IF(C112=0,0,100%),(C112)/C8)</f>
        <v>0.000199860097931448</v>
      </c>
      <c r="I112" s="141">
        <f>IF(D8=0,IF(D112=0,0,100%),(D112)/D8)</f>
        <v>0.0002138327680283144</v>
      </c>
      <c r="J112" s="54">
        <f>IF(E8=0,IF(E112=0,0,100%),(E112)/E8)</f>
        <v>0.00020468584378083995</v>
      </c>
      <c r="K112" s="53">
        <f>IF(F8=0,IF(F112=0,0,100%),(F112)/F8)</f>
        <v>0.00019265760462378251</v>
      </c>
      <c r="L112" s="11"/>
    </row>
    <row r="113" spans="1:12" ht="12.75">
      <c r="A113" s="2" t="s">
        <v>45</v>
      </c>
      <c r="B113" s="8">
        <v>70</v>
      </c>
      <c r="C113" s="8">
        <v>49</v>
      </c>
      <c r="D113" s="8">
        <v>49</v>
      </c>
      <c r="E113" s="8">
        <v>42</v>
      </c>
      <c r="F113" s="9">
        <v>21</v>
      </c>
      <c r="G113" s="52">
        <f>IF(B8=0,IF(B113=0,0,100%),(B113)/B8)</f>
        <v>0.0004686474833630143</v>
      </c>
      <c r="H113" s="54">
        <f>IF(C8=0,IF(C113=0,0,100%),(C113)/C8)</f>
        <v>0.00034975517138003396</v>
      </c>
      <c r="I113" s="141">
        <f>IF(D8=0,IF(D113=0,0,100%),(D113)/D8)</f>
        <v>0.0003613036425306002</v>
      </c>
      <c r="J113" s="54">
        <f>IF(E8=0,IF(E113=0,0,100%),(E113)/E8)</f>
        <v>0.0003070287656712599</v>
      </c>
      <c r="K113" s="53">
        <f>IF(F8=0,IF(F113=0,0,100%),(F113)/F8)</f>
        <v>0.0001498448035962753</v>
      </c>
      <c r="L113" s="11"/>
    </row>
    <row r="114" spans="1:12" ht="12.75">
      <c r="A114" s="2" t="s">
        <v>175</v>
      </c>
      <c r="B114" s="12">
        <v>104</v>
      </c>
      <c r="C114" s="13">
        <v>97</v>
      </c>
      <c r="D114" s="13">
        <v>90</v>
      </c>
      <c r="E114" s="12">
        <v>70</v>
      </c>
      <c r="F114" s="14">
        <v>92</v>
      </c>
      <c r="G114" s="52">
        <f>IF(B8=0,IF(B114=0,0,100%),(B114)/B8)</f>
        <v>0.0006962762609964785</v>
      </c>
      <c r="H114" s="54">
        <f>IF(C8=0,IF(C114=0,0,100%),(C114)/C8)</f>
        <v>0.0006923724821196591</v>
      </c>
      <c r="I114" s="141">
        <f>IF(D8=0,IF(D114=0,0,100%),(D114)/D8)</f>
        <v>0.0006636189352602861</v>
      </c>
      <c r="J114" s="54">
        <f>IF(E8=0,IF(E114=0,0,100%),(E114)/E8)</f>
        <v>0.0005117146094520998</v>
      </c>
      <c r="K114" s="53">
        <f>IF(F8=0,IF(F114=0,0,100%),(F114)/F8)</f>
        <v>0.0006564629490884441</v>
      </c>
      <c r="L114" s="11"/>
    </row>
    <row r="115" spans="1:12" ht="25.5">
      <c r="A115" s="2" t="s">
        <v>46</v>
      </c>
      <c r="B115" s="12">
        <v>151</v>
      </c>
      <c r="C115" s="13">
        <v>127</v>
      </c>
      <c r="D115" s="13">
        <v>126</v>
      </c>
      <c r="E115" s="12">
        <v>120</v>
      </c>
      <c r="F115" s="14">
        <v>115</v>
      </c>
      <c r="G115" s="52">
        <f>IF(B8=0,IF(B115=0,0,100%),(B115)/B8)</f>
        <v>0.0010109395712545024</v>
      </c>
      <c r="H115" s="54">
        <f>IF(C8=0,IF(C115=0,0,100%),(C115)/C8)</f>
        <v>0.0009065083013319248</v>
      </c>
      <c r="I115" s="141">
        <f>IF(D8=0,IF(D115=0,0,100%),(D115)/D8)</f>
        <v>0.0009290665093644006</v>
      </c>
      <c r="J115" s="54">
        <f>IF(E8=0,IF(E115=0,0,100%),(E115)/E8)</f>
        <v>0.0008772250447750283</v>
      </c>
      <c r="K115" s="53">
        <f>IF(F8=0,IF(F115=0,0,100%),(F115)/F8)</f>
        <v>0.0008205786863605552</v>
      </c>
      <c r="L115" s="11"/>
    </row>
    <row r="116" spans="1:12" ht="12.75" customHeight="1">
      <c r="A116" s="3" t="s">
        <v>176</v>
      </c>
      <c r="B116" s="33">
        <f>SUM(B108:B115)</f>
        <v>2070</v>
      </c>
      <c r="C116" s="33">
        <f>SUM(C108:C115)</f>
        <v>1874</v>
      </c>
      <c r="D116" s="33">
        <f>SUM(D108:D115)</f>
        <v>1703</v>
      </c>
      <c r="E116" s="33">
        <f>SUM(E108:E115)</f>
        <v>1645</v>
      </c>
      <c r="F116" s="33">
        <f>SUM(F108:F115)</f>
        <v>1612</v>
      </c>
      <c r="G116" s="52">
        <f>IF(B8=0,IF(B116=0,0,100%),(B116)/B8)</f>
        <v>0.013858575579449138</v>
      </c>
      <c r="H116" s="54">
        <f>IF(C8=0,IF(C116=0,0,100%),(C116)/C8)</f>
        <v>0.013376350840126198</v>
      </c>
      <c r="I116" s="141">
        <f>IF(D8=0,IF(D116=0,0,100%),(D116)/D8)</f>
        <v>0.012557144963869636</v>
      </c>
      <c r="J116" s="54">
        <f>IF(E8=0,IF(E116=0,0,100%),(E116)/E8)</f>
        <v>0.012025293322124347</v>
      </c>
      <c r="K116" s="53">
        <f>IF(F8=0,IF(F116=0,0,100%),(F116)/F8)</f>
        <v>0.011502372542723608</v>
      </c>
      <c r="L116" s="11"/>
    </row>
    <row r="117" spans="1:12" ht="12.75">
      <c r="A117" s="1" t="s">
        <v>47</v>
      </c>
      <c r="B117" s="12"/>
      <c r="C117" s="12"/>
      <c r="D117" s="12"/>
      <c r="E117" s="12"/>
      <c r="F117" s="14"/>
      <c r="G117" s="52"/>
      <c r="H117" s="54"/>
      <c r="I117" s="141"/>
      <c r="J117" s="54"/>
      <c r="K117" s="53"/>
      <c r="L117" s="11"/>
    </row>
    <row r="118" spans="1:12" ht="12.75">
      <c r="A118" s="5" t="s">
        <v>177</v>
      </c>
      <c r="B118" s="8">
        <v>292</v>
      </c>
      <c r="C118" s="8">
        <v>306</v>
      </c>
      <c r="D118" s="8">
        <v>251</v>
      </c>
      <c r="E118" s="8">
        <v>230</v>
      </c>
      <c r="F118" s="9">
        <v>295</v>
      </c>
      <c r="G118" s="52">
        <f>IF(B8=0,IF(B118=0,0,100%),(B118)/B8)</f>
        <v>0.0019549295020285743</v>
      </c>
      <c r="H118" s="54">
        <f>IF(C8=0,IF(C118=0,0,100%),(C118)/C8)</f>
        <v>0.00218418535596511</v>
      </c>
      <c r="I118" s="141">
        <f>IF(D8=0,IF(D118=0,0,100%),(D118)/D8)</f>
        <v>0.0018507594750036868</v>
      </c>
      <c r="J118" s="54">
        <f>IF(E8=0,IF(E118=0,0,100%),(E118)/E8)</f>
        <v>0.0016813480024854709</v>
      </c>
      <c r="K118" s="53">
        <f>IF(F8=0,IF(F118=0,0,100%),(F118)/F8)</f>
        <v>0.002104962717185772</v>
      </c>
      <c r="L118" s="11"/>
    </row>
    <row r="119" spans="1:12" ht="12.75">
      <c r="A119" s="2" t="s">
        <v>48</v>
      </c>
      <c r="B119" s="12">
        <v>1577</v>
      </c>
      <c r="C119" s="13">
        <v>1366</v>
      </c>
      <c r="D119" s="13">
        <v>1373</v>
      </c>
      <c r="E119" s="12">
        <v>1502</v>
      </c>
      <c r="F119" s="14">
        <v>1837</v>
      </c>
      <c r="G119" s="52">
        <f>IF(B8=0,IF(B119=0,0,100%),(B119)/B8)</f>
        <v>0.010557958303763909</v>
      </c>
      <c r="H119" s="54">
        <f>IF(C8=0,IF(C119=0,0,100%),(C119)/C8)</f>
        <v>0.009750317634798498</v>
      </c>
      <c r="I119" s="141">
        <f>IF(D8=0,IF(D119=0,0,100%),(D119)/D8)</f>
        <v>0.01012387553458192</v>
      </c>
      <c r="J119" s="54">
        <f>IF(E8=0,IF(E119=0,0,100%),(E119)/E8)</f>
        <v>0.010979933477100771</v>
      </c>
      <c r="K119" s="53">
        <f>IF(F8=0,IF(F119=0,0,100%),(F119)/F8)</f>
        <v>0.013107852581255129</v>
      </c>
      <c r="L119" s="11"/>
    </row>
    <row r="120" spans="1:12" ht="12.75">
      <c r="A120" s="2" t="s">
        <v>86</v>
      </c>
      <c r="B120" s="8">
        <v>1045</v>
      </c>
      <c r="C120" s="8">
        <v>1070</v>
      </c>
      <c r="D120" s="8">
        <v>870</v>
      </c>
      <c r="E120" s="8">
        <v>827</v>
      </c>
      <c r="F120" s="9">
        <v>843</v>
      </c>
      <c r="G120" s="52">
        <f>IF(B8=0,IF(B120=0,0,100%),(B120)/B8)</f>
        <v>0.006996237430205</v>
      </c>
      <c r="H120" s="54">
        <f>IF(C8=0,IF(C120=0,0,100%),(C120)/C8)</f>
        <v>0.007637510885237476</v>
      </c>
      <c r="I120" s="141">
        <f>IF(D8=0,IF(D120=0,0,100%),(D120)/D8)</f>
        <v>0.006414983040849432</v>
      </c>
      <c r="J120" s="54">
        <f>IF(E8=0,IF(E120=0,0,100%),(E120)/E8)</f>
        <v>0.006045542600241237</v>
      </c>
      <c r="K120" s="53">
        <f>IF(F8=0,IF(F120=0,0,100%),(F120)/F8)</f>
        <v>0.006015198544364765</v>
      </c>
      <c r="L120" s="11"/>
    </row>
    <row r="121" spans="1:12" ht="12.75">
      <c r="A121" s="2" t="s">
        <v>87</v>
      </c>
      <c r="B121" s="8">
        <v>195</v>
      </c>
      <c r="C121" s="8">
        <v>246</v>
      </c>
      <c r="D121" s="8">
        <v>164</v>
      </c>
      <c r="E121" s="8">
        <v>131</v>
      </c>
      <c r="F121" s="9">
        <v>202</v>
      </c>
      <c r="G121" s="52">
        <f>IF(B8=0,IF(B121=0,0,100%),(B121)/B8)</f>
        <v>0.001305517989368397</v>
      </c>
      <c r="H121" s="54">
        <f>IF(C8=0,IF(C121=0,0,100%),(C121)/C8)</f>
        <v>0.0017559137175405788</v>
      </c>
      <c r="I121" s="141">
        <f>IF(D8=0,IF(D121=0,0,100%),(D121)/D8)</f>
        <v>0.0012092611709187435</v>
      </c>
      <c r="J121" s="54">
        <f>IF(E8=0,IF(E121=0,0,100%),(E121)/E8)</f>
        <v>0.0009576373405460726</v>
      </c>
      <c r="K121" s="53">
        <f>IF(F8=0,IF(F121=0,0,100%),(F121)/F8)</f>
        <v>0.0014413643012594099</v>
      </c>
      <c r="L121" s="11"/>
    </row>
    <row r="122" spans="1:12" ht="12.75">
      <c r="A122" s="2" t="s">
        <v>88</v>
      </c>
      <c r="B122" s="12">
        <v>2030</v>
      </c>
      <c r="C122" s="13">
        <v>1632</v>
      </c>
      <c r="D122" s="13">
        <v>1640</v>
      </c>
      <c r="E122" s="12">
        <v>1651</v>
      </c>
      <c r="F122" s="14">
        <v>1851</v>
      </c>
      <c r="G122" s="52">
        <f>IF(B8=0,IF(B122=0,0,100%),(B122)/B8)</f>
        <v>0.013590777017527415</v>
      </c>
      <c r="H122" s="54">
        <f>IF(C8=0,IF(C122=0,0,100%),(C122)/C8)</f>
        <v>0.011648988565147254</v>
      </c>
      <c r="I122" s="141">
        <f>IF(D8=0,IF(D122=0,0,100%),(D122)/D8)</f>
        <v>0.012092611709187436</v>
      </c>
      <c r="J122" s="54">
        <f>IF(E8=0,IF(E122=0,0,100%),(E122)/E8)</f>
        <v>0.012069154574363097</v>
      </c>
      <c r="K122" s="53">
        <f>IF(F8=0,IF(F122=0,0,100%),(F122)/F8)</f>
        <v>0.01320774911698598</v>
      </c>
      <c r="L122" s="11"/>
    </row>
    <row r="123" spans="1:12" ht="12.75">
      <c r="A123" s="2" t="s">
        <v>89</v>
      </c>
      <c r="B123" s="8">
        <v>589</v>
      </c>
      <c r="C123" s="8">
        <v>576</v>
      </c>
      <c r="D123" s="8">
        <v>453</v>
      </c>
      <c r="E123" s="8">
        <v>453</v>
      </c>
      <c r="F123" s="9">
        <v>371</v>
      </c>
      <c r="G123" s="52">
        <f>IF(B8=0,IF(B123=0,0,100%),(B123)/B8)</f>
        <v>0.003943333824297363</v>
      </c>
      <c r="H123" s="54">
        <f>IF(C8=0,IF(C123=0,0,100%),(C123)/C8)</f>
        <v>0.004111407728875502</v>
      </c>
      <c r="I123" s="141">
        <f>IF(D8=0,IF(D123=0,0,100%),(D123)/D8)</f>
        <v>0.0033402153074767733</v>
      </c>
      <c r="J123" s="54">
        <f>IF(E8=0,IF(E123=0,0,100%),(E123)/E8)</f>
        <v>0.0033115245440257317</v>
      </c>
      <c r="K123" s="53">
        <f>IF(F8=0,IF(F123=0,0,100%),(F123)/F8)</f>
        <v>0.00264725819686753</v>
      </c>
      <c r="L123" s="11"/>
    </row>
    <row r="124" spans="1:12" ht="12.75">
      <c r="A124" s="2" t="s">
        <v>90</v>
      </c>
      <c r="B124" s="12">
        <v>93</v>
      </c>
      <c r="C124" s="13">
        <v>57</v>
      </c>
      <c r="D124" s="13">
        <v>77</v>
      </c>
      <c r="E124" s="12">
        <v>71</v>
      </c>
      <c r="F124" s="14">
        <v>70</v>
      </c>
      <c r="G124" s="52">
        <f>IF(B8=0,IF(B124=0,0,100%),(B124)/B8)</f>
        <v>0.0006226316564680047</v>
      </c>
      <c r="H124" s="54">
        <f>IF(C8=0,IF(C124=0,0,100%),(C124)/C8)</f>
        <v>0.0004068580565033048</v>
      </c>
      <c r="I124" s="141">
        <f>IF(D8=0,IF(D124=0,0,100%),(D124)/D8)</f>
        <v>0.0005677628668338004</v>
      </c>
      <c r="J124" s="54">
        <f>IF(E8=0,IF(E124=0,0,100%),(E124)/E8)</f>
        <v>0.0005190248181585585</v>
      </c>
      <c r="K124" s="53">
        <f>IF(F8=0,IF(F124=0,0,100%),(F124)/F8)</f>
        <v>0.000499482678654251</v>
      </c>
      <c r="L124" s="11"/>
    </row>
    <row r="125" spans="1:12" ht="12.75">
      <c r="A125" s="3" t="s">
        <v>131</v>
      </c>
      <c r="B125" s="33">
        <f>SUM(B118:B124)</f>
        <v>5821</v>
      </c>
      <c r="C125" s="33">
        <f>SUM(C118:C124)</f>
        <v>5253</v>
      </c>
      <c r="D125" s="33">
        <f>SUM(D118:D124)</f>
        <v>4828</v>
      </c>
      <c r="E125" s="33">
        <f>SUM(E118:E124)</f>
        <v>4865</v>
      </c>
      <c r="F125" s="33">
        <f>SUM(F118:F124)</f>
        <v>5469</v>
      </c>
      <c r="G125" s="52">
        <f>IF(B8=0,IF(B125=0,0,100%),(B125)/B8)</f>
        <v>0.038971385723658665</v>
      </c>
      <c r="H125" s="54">
        <f>IF(C8=0,IF(C125=0,0,100%),(C125)/C8)</f>
        <v>0.03749518194406772</v>
      </c>
      <c r="I125" s="141">
        <f>IF(D8=0,IF(D125=0,0,100%),(D125)/D8)</f>
        <v>0.03559946910485179</v>
      </c>
      <c r="J125" s="54">
        <f>IF(E8=0,IF(E125=0,0,100%),(E125)/E8)</f>
        <v>0.03556416535692094</v>
      </c>
      <c r="K125" s="53">
        <f>IF(F8=0,IF(F125=0,0,100%),(F125)/F8)</f>
        <v>0.03902386813657283</v>
      </c>
      <c r="L125" s="11"/>
    </row>
    <row r="126" spans="1:12" ht="12.75">
      <c r="A126" s="1" t="s">
        <v>49</v>
      </c>
      <c r="B126" s="12"/>
      <c r="C126" s="12"/>
      <c r="D126" s="12"/>
      <c r="E126" s="12"/>
      <c r="F126" s="14"/>
      <c r="G126" s="136"/>
      <c r="H126" s="12"/>
      <c r="I126" s="143"/>
      <c r="J126" s="12"/>
      <c r="K126" s="138"/>
      <c r="L126" s="11"/>
    </row>
    <row r="127" spans="1:12" ht="12.75">
      <c r="A127" s="2" t="s">
        <v>178</v>
      </c>
      <c r="B127" s="8">
        <v>32</v>
      </c>
      <c r="C127" s="8">
        <v>14</v>
      </c>
      <c r="D127" s="8">
        <v>20</v>
      </c>
      <c r="E127" s="8">
        <v>30</v>
      </c>
      <c r="F127" s="9">
        <v>26</v>
      </c>
      <c r="G127" s="52">
        <f>IF(B8=0,IF(B127=0,0,100%),(B127)/B8)</f>
        <v>0.00021423884953737798</v>
      </c>
      <c r="H127" s="54">
        <f>IF(C8=0,IF(C127=0,0,100%),(C127)/C8)</f>
        <v>9.9930048965724E-05</v>
      </c>
      <c r="I127" s="141">
        <f>IF(D8=0,IF(D127=0,0,100%),(D127)/D8)</f>
        <v>0.0001474708745022858</v>
      </c>
      <c r="J127" s="54">
        <f>IF(E8=0,IF(E127=0,0,100%),(E127)/E8)</f>
        <v>0.00021930626119375708</v>
      </c>
      <c r="K127" s="53">
        <f>IF(F8=0,IF(F127=0,0,100%),(F127)/F8)</f>
        <v>0.00018552213778586464</v>
      </c>
      <c r="L127" s="11"/>
    </row>
    <row r="128" spans="1:12" ht="12.75">
      <c r="A128" s="2" t="s">
        <v>91</v>
      </c>
      <c r="B128" s="12">
        <v>62</v>
      </c>
      <c r="C128" s="13">
        <v>63</v>
      </c>
      <c r="D128" s="13">
        <v>54</v>
      </c>
      <c r="E128" s="12">
        <v>55</v>
      </c>
      <c r="F128" s="14">
        <v>46</v>
      </c>
      <c r="G128" s="52">
        <f>IF(B8=0,IF(B128=0,0,100%),(B128)/B8)</f>
        <v>0.00041508777097866987</v>
      </c>
      <c r="H128" s="54">
        <f>IF(C8=0,IF(C128=0,0,100%),(C128)/C8)</f>
        <v>0.000449685220345758</v>
      </c>
      <c r="I128" s="141">
        <f>IF(D8=0,IF(D128=0,0,100%),(D128)/D8)</f>
        <v>0.00039817136115617165</v>
      </c>
      <c r="J128" s="54">
        <f>IF(E8=0,IF(E128=0,0,100%),(E128)/E8)</f>
        <v>0.0004020614788552213</v>
      </c>
      <c r="K128" s="53">
        <f>IF(F8=0,IF(F128=0,0,100%),(F128)/F8)</f>
        <v>0.00032823147454422207</v>
      </c>
      <c r="L128" s="11"/>
    </row>
    <row r="129" spans="1:12" ht="12.75">
      <c r="A129" s="2" t="s">
        <v>50</v>
      </c>
      <c r="B129" s="8">
        <v>181</v>
      </c>
      <c r="C129" s="8">
        <v>89</v>
      </c>
      <c r="D129" s="8">
        <v>90</v>
      </c>
      <c r="E129" s="8">
        <v>133</v>
      </c>
      <c r="F129" s="9">
        <v>57</v>
      </c>
      <c r="G129" s="52">
        <f>IF(B8=0,IF(B129=0,0,100%),(B129)/B8)</f>
        <v>0.0012117884926957942</v>
      </c>
      <c r="H129" s="54">
        <f>IF(C8=0,IF(C129=0,0,100%),(C129)/C8)</f>
        <v>0.0006352695969963882</v>
      </c>
      <c r="I129" s="141">
        <f>IF(D8=0,IF(D129=0,0,100%),(D129)/D8)</f>
        <v>0.0006636189352602861</v>
      </c>
      <c r="J129" s="54">
        <f>IF(E8=0,IF(E129=0,0,100%),(E129)/E8)</f>
        <v>0.0009722577579589898</v>
      </c>
      <c r="K129" s="53">
        <f>IF(F8=0,IF(F129=0,0,100%),(F129)/F8)</f>
        <v>0.0004067216097613186</v>
      </c>
      <c r="L129" s="11"/>
    </row>
    <row r="130" spans="1:12" ht="12.75">
      <c r="A130" s="2" t="s">
        <v>51</v>
      </c>
      <c r="B130" s="8">
        <v>2</v>
      </c>
      <c r="C130" s="8">
        <v>0</v>
      </c>
      <c r="D130" s="8">
        <v>2</v>
      </c>
      <c r="E130" s="8">
        <v>1</v>
      </c>
      <c r="F130" s="9">
        <v>4</v>
      </c>
      <c r="G130" s="52">
        <f>IF(B8=0,IF(B130=0,0,100%),(B130)/B8)</f>
        <v>1.3389928096086124E-05</v>
      </c>
      <c r="H130" s="54">
        <f>IF(C8=0,IF(C130=0,0,100%),(C130)/C8)</f>
        <v>0</v>
      </c>
      <c r="I130" s="141">
        <f>IF(D8=0,IF(D130=0,0,100%),(D130)/D8)</f>
        <v>1.474708745022858E-05</v>
      </c>
      <c r="J130" s="54">
        <f>IF(E8=0,IF(E130=0,0,100%),(E130)/E8)</f>
        <v>7.310208706458569E-06</v>
      </c>
      <c r="K130" s="53">
        <f>IF(F8=0,IF(F130=0,0,100%),(F130)/F8)</f>
        <v>2.8541867351671483E-05</v>
      </c>
      <c r="L130" s="11"/>
    </row>
    <row r="131" spans="1:12" ht="12.75">
      <c r="A131" s="2" t="s">
        <v>52</v>
      </c>
      <c r="B131" s="12">
        <v>11</v>
      </c>
      <c r="C131" s="13">
        <v>14</v>
      </c>
      <c r="D131" s="13">
        <v>25</v>
      </c>
      <c r="E131" s="12">
        <v>6</v>
      </c>
      <c r="F131" s="14">
        <v>13</v>
      </c>
      <c r="G131" s="52">
        <f>IF(B8=0,IF(B131=0,0,100%),(B131)/B8)</f>
        <v>7.364460452847368E-05</v>
      </c>
      <c r="H131" s="54">
        <f>IF(C8=0,IF(C131=0,0,100%),(C131)/C8)</f>
        <v>9.9930048965724E-05</v>
      </c>
      <c r="I131" s="141">
        <f>IF(D8=0,IF(D131=0,0,100%),(D131)/D8)</f>
        <v>0.00018433859312785725</v>
      </c>
      <c r="J131" s="54">
        <f>IF(E8=0,IF(E131=0,0,100%),(E131)/E8)</f>
        <v>4.386125223875142E-05</v>
      </c>
      <c r="K131" s="53">
        <f>IF(F8=0,IF(F131=0,0,100%),(F131)/F8)</f>
        <v>9.276106889293232E-05</v>
      </c>
      <c r="L131" s="11"/>
    </row>
    <row r="132" spans="1:12" ht="25.5">
      <c r="A132" s="2" t="s">
        <v>92</v>
      </c>
      <c r="B132" s="8">
        <v>16</v>
      </c>
      <c r="C132" s="8">
        <v>9</v>
      </c>
      <c r="D132" s="8">
        <v>9</v>
      </c>
      <c r="E132" s="8">
        <v>8</v>
      </c>
      <c r="F132" s="9">
        <v>10</v>
      </c>
      <c r="G132" s="52">
        <f>IF(B8=0,IF(B132=0,0,100%),(B132)/B8)</f>
        <v>0.00010711942476868899</v>
      </c>
      <c r="H132" s="54">
        <f>IF(C8=0,IF(C132=0,0,100%),(C132)/C8)</f>
        <v>6.424074576367971E-05</v>
      </c>
      <c r="I132" s="141">
        <f>IF(D8=0,IF(D132=0,0,100%),(D132)/D8)</f>
        <v>6.636189352602861E-05</v>
      </c>
      <c r="J132" s="54">
        <f>IF(E8=0,IF(E132=0,0,100%),(E132)/E8)</f>
        <v>5.8481669651668553E-05</v>
      </c>
      <c r="K132" s="53">
        <f>IF(F8=0,IF(F132=0,0,100%),(F132)/F8)</f>
        <v>7.135466837917871E-05</v>
      </c>
      <c r="L132" s="11"/>
    </row>
    <row r="133" spans="1:12" ht="12.75">
      <c r="A133" s="2" t="s">
        <v>93</v>
      </c>
      <c r="B133" s="12">
        <v>88</v>
      </c>
      <c r="C133" s="13">
        <v>57</v>
      </c>
      <c r="D133" s="13">
        <v>41</v>
      </c>
      <c r="E133" s="12">
        <v>149</v>
      </c>
      <c r="F133" s="14">
        <v>66</v>
      </c>
      <c r="G133" s="52">
        <f>IF(B8=0,IF(B133=0,0,100%),(B133)/B8)</f>
        <v>0.0005891568362277895</v>
      </c>
      <c r="H133" s="54">
        <f>IF(C8=0,IF(C133=0,0,100%),(C133)/C8)</f>
        <v>0.0004068580565033048</v>
      </c>
      <c r="I133" s="141">
        <f>IF(D8=0,IF(D133=0,0,100%),(D133)/D8)</f>
        <v>0.00030231529272968586</v>
      </c>
      <c r="J133" s="54">
        <f>IF(E8=0,IF(E133=0,0,100%),(E133)/E8)</f>
        <v>0.001089221097262327</v>
      </c>
      <c r="K133" s="53">
        <f>IF(F8=0,IF(F133=0,0,100%),(F133)/F8)</f>
        <v>0.00047094081130257947</v>
      </c>
      <c r="L133" s="11"/>
    </row>
    <row r="134" spans="1:12" ht="12.75">
      <c r="A134" s="3" t="s">
        <v>132</v>
      </c>
      <c r="B134" s="33">
        <f>SUM(B127:B133)</f>
        <v>392</v>
      </c>
      <c r="C134" s="33">
        <f>SUM(C127:C133)</f>
        <v>246</v>
      </c>
      <c r="D134" s="33">
        <f>SUM(D127:D133)</f>
        <v>241</v>
      </c>
      <c r="E134" s="33">
        <f>SUM(E127:E133)</f>
        <v>382</v>
      </c>
      <c r="F134" s="33">
        <f>SUM(F127:F133)</f>
        <v>222</v>
      </c>
      <c r="G134" s="52">
        <f>IF(B8=0,IF(B134=0,0,100%),(B134)/B8)</f>
        <v>0.00262442590683288</v>
      </c>
      <c r="H134" s="54">
        <f>IF(C8=0,IF(C134=0,0,100%),(C134)/C8)</f>
        <v>0.0017559137175405788</v>
      </c>
      <c r="I134" s="141">
        <f>IF(D8=0,IF(D134=0,0,100%),(D134)/D8)</f>
        <v>0.0017770240377525438</v>
      </c>
      <c r="J134" s="54">
        <f>IF(E8=0,IF(E134=0,0,100%),(E134)/E8)</f>
        <v>0.0027924997258671736</v>
      </c>
      <c r="K134" s="53">
        <f>IF(F8=0,IF(F134=0,0,100%),(F134)/F8)</f>
        <v>0.0015840736380177674</v>
      </c>
      <c r="L134" s="11"/>
    </row>
    <row r="135" spans="1:12" ht="12.75">
      <c r="A135" s="1" t="s">
        <v>53</v>
      </c>
      <c r="B135" s="12"/>
      <c r="C135" s="12"/>
      <c r="D135" s="12"/>
      <c r="E135" s="12"/>
      <c r="F135" s="14"/>
      <c r="G135" s="136"/>
      <c r="H135" s="12"/>
      <c r="I135" s="143"/>
      <c r="J135" s="12"/>
      <c r="K135" s="138"/>
      <c r="L135" s="11"/>
    </row>
    <row r="136" spans="1:12" ht="12.75">
      <c r="A136" s="2" t="s">
        <v>94</v>
      </c>
      <c r="B136" s="8">
        <v>294</v>
      </c>
      <c r="C136" s="8">
        <v>270</v>
      </c>
      <c r="D136" s="8">
        <v>262</v>
      </c>
      <c r="E136" s="8">
        <v>346</v>
      </c>
      <c r="F136" s="9">
        <v>327</v>
      </c>
      <c r="G136" s="52">
        <f>IF(B8=0,IF(B136=0,0,100%),(B136)/B8)</f>
        <v>0.0019683194301246603</v>
      </c>
      <c r="H136" s="54">
        <f>IF(C8=0,IF(C136=0,0,100%),(C136)/C8)</f>
        <v>0.0019272223729103913</v>
      </c>
      <c r="I136" s="141">
        <f>IF(D8=0,IF(D136=0,0,100%),(D136)/D8)</f>
        <v>0.001931868455979944</v>
      </c>
      <c r="J136" s="54">
        <f>IF(E8=0,IF(E136=0,0,100%),(E136)/E8)</f>
        <v>0.002529332212434665</v>
      </c>
      <c r="K136" s="53">
        <f>IF(F8=0,IF(F136=0,0,100%),(F136)/F8)</f>
        <v>0.0023332976559991437</v>
      </c>
      <c r="L136" s="11"/>
    </row>
    <row r="137" spans="1:12" ht="12.75">
      <c r="A137" s="2" t="s">
        <v>54</v>
      </c>
      <c r="B137" s="12">
        <v>481</v>
      </c>
      <c r="C137" s="13">
        <v>472</v>
      </c>
      <c r="D137" s="13">
        <v>685</v>
      </c>
      <c r="E137" s="12">
        <v>459</v>
      </c>
      <c r="F137" s="14">
        <v>402</v>
      </c>
      <c r="G137" s="52">
        <f>IF(B8=0,IF(B137=0,0,100%),(B137)/B8)</f>
        <v>0.003220277707108713</v>
      </c>
      <c r="H137" s="54">
        <f>IF(C8=0,IF(C137=0,0,100%),(C137)/C8)</f>
        <v>0.0033690702222729805</v>
      </c>
      <c r="I137" s="141">
        <f>IF(D8=0,IF(D137=0,0,100%),(D137)/D8)</f>
        <v>0.005050877451703289</v>
      </c>
      <c r="J137" s="54">
        <f>IF(E8=0,IF(E137=0,0,100%),(E137)/E8)</f>
        <v>0.0033553857962644834</v>
      </c>
      <c r="K137" s="53">
        <f>IF(F8=0,IF(F137=0,0,100%),(F137)/F8)</f>
        <v>0.002868457668842984</v>
      </c>
      <c r="L137" s="11"/>
    </row>
    <row r="138" spans="1:12" ht="12.75">
      <c r="A138" s="2" t="s">
        <v>95</v>
      </c>
      <c r="B138" s="8">
        <v>91</v>
      </c>
      <c r="C138" s="8">
        <v>77</v>
      </c>
      <c r="D138" s="8">
        <v>97</v>
      </c>
      <c r="E138" s="8">
        <v>81</v>
      </c>
      <c r="F138" s="9">
        <v>97</v>
      </c>
      <c r="G138" s="52">
        <f>IF(B8=0,IF(B138=0,0,100%),(B138)/B8)</f>
        <v>0.0006092417283719186</v>
      </c>
      <c r="H138" s="54">
        <f>IF(C8=0,IF(C138=0,0,100%),(C138)/C8)</f>
        <v>0.000549615269311482</v>
      </c>
      <c r="I138" s="141">
        <f>IF(D8=0,IF(D138=0,0,100%),(D138)/D8)</f>
        <v>0.0007152337413360862</v>
      </c>
      <c r="J138" s="54">
        <f>IF(E8=0,IF(E138=0,0,100%),(E138)/E8)</f>
        <v>0.0005921269052231442</v>
      </c>
      <c r="K138" s="53">
        <f>IF(F8=0,IF(F138=0,0,100%),(F138)/F8)</f>
        <v>0.0006921402832780335</v>
      </c>
      <c r="L138" s="11"/>
    </row>
    <row r="139" spans="1:12" ht="12.75">
      <c r="A139" s="2" t="s">
        <v>55</v>
      </c>
      <c r="B139" s="12">
        <v>129</v>
      </c>
      <c r="C139" s="13">
        <v>105</v>
      </c>
      <c r="D139" s="13">
        <v>97</v>
      </c>
      <c r="E139" s="12">
        <v>120</v>
      </c>
      <c r="F139" s="14">
        <v>93</v>
      </c>
      <c r="G139" s="52">
        <f>IF(B8=0,IF(B139=0,0,100%),(B139)/B8)</f>
        <v>0.000863650362197555</v>
      </c>
      <c r="H139" s="54">
        <f>IF(C8=0,IF(C139=0,0,100%),(C139)/C8)</f>
        <v>0.00074947536724293</v>
      </c>
      <c r="I139" s="141">
        <f>IF(D8=0,IF(D139=0,0,100%),(D139)/D8)</f>
        <v>0.0007152337413360862</v>
      </c>
      <c r="J139" s="54">
        <f>IF(E8=0,IF(E139=0,0,100%),(E139)/E8)</f>
        <v>0.0008772250447750283</v>
      </c>
      <c r="K139" s="53">
        <f>IF(F8=0,IF(F139=0,0,100%),(F139)/F8)</f>
        <v>0.000663598415926362</v>
      </c>
      <c r="L139" s="11"/>
    </row>
    <row r="140" spans="1:12" ht="12.75">
      <c r="A140" s="2" t="s">
        <v>120</v>
      </c>
      <c r="B140" s="12">
        <v>210</v>
      </c>
      <c r="C140" s="13">
        <v>173</v>
      </c>
      <c r="D140" s="13">
        <v>183</v>
      </c>
      <c r="E140" s="12">
        <v>183</v>
      </c>
      <c r="F140" s="14">
        <v>178</v>
      </c>
      <c r="G140" s="52">
        <f>IF(B8=0,IF(B140=0,0,100%),(B140)/B8)</f>
        <v>0.001405942450089043</v>
      </c>
      <c r="H140" s="54">
        <f>IF(C8=0,IF(C140=0,0,100%),(C140)/C8)</f>
        <v>0.0012348498907907323</v>
      </c>
      <c r="I140" s="141">
        <f>IF(D8=0,IF(D140=0,0,100%),(D140)/D8)</f>
        <v>0.001349358501695915</v>
      </c>
      <c r="J140" s="54">
        <f>IF(E8=0,IF(E140=0,0,100%),(E140)/E8)</f>
        <v>0.0013377681932819183</v>
      </c>
      <c r="K140" s="53">
        <f>IF(F8=0,IF(F140=0,0,100%),(F140)/F8)</f>
        <v>0.001270113097149381</v>
      </c>
      <c r="L140" s="11"/>
    </row>
    <row r="141" spans="1:12" ht="12.75">
      <c r="A141" s="3" t="s">
        <v>133</v>
      </c>
      <c r="B141" s="33">
        <f>SUM(B136:B140)</f>
        <v>1205</v>
      </c>
      <c r="C141" s="33">
        <f>SUM(C136:C140)</f>
        <v>1097</v>
      </c>
      <c r="D141" s="33">
        <f>SUM(D136:D140)</f>
        <v>1324</v>
      </c>
      <c r="E141" s="33">
        <f>SUM(E136:E140)</f>
        <v>1189</v>
      </c>
      <c r="F141" s="33">
        <f>SUM(F136:F140)</f>
        <v>1097</v>
      </c>
      <c r="G141" s="52">
        <f>IF(B8=0,IF(B141=0,0,100%),(B141)/B8)</f>
        <v>0.00806743167789189</v>
      </c>
      <c r="H141" s="54">
        <f>IF(C8=0,IF(C141=0,0,100%),(C141)/C8)</f>
        <v>0.007830233122528516</v>
      </c>
      <c r="I141" s="141">
        <f>IF(D8=0,IF(D141=0,0,100%),(D141)/D8)</f>
        <v>0.00976257189205132</v>
      </c>
      <c r="J141" s="54">
        <f>IF(E8=0,IF(E141=0,0,100%),(E141)/E8)</f>
        <v>0.008691838151979239</v>
      </c>
      <c r="K141" s="53">
        <f>IF(F8=0,IF(F141=0,0,100%),(F141)/F8)</f>
        <v>0.007827607121195904</v>
      </c>
      <c r="L141" s="11"/>
    </row>
    <row r="142" spans="1:12" ht="12.75">
      <c r="A142" s="1" t="s">
        <v>56</v>
      </c>
      <c r="B142" s="12"/>
      <c r="C142" s="12"/>
      <c r="D142" s="12"/>
      <c r="E142" s="12"/>
      <c r="F142" s="14"/>
      <c r="G142" s="52"/>
      <c r="H142" s="54"/>
      <c r="I142" s="141"/>
      <c r="J142" s="54"/>
      <c r="K142" s="53"/>
      <c r="L142" s="11"/>
    </row>
    <row r="143" spans="1:12" ht="38.25">
      <c r="A143" s="5" t="s">
        <v>121</v>
      </c>
      <c r="B143" s="8">
        <v>761</v>
      </c>
      <c r="C143" s="8">
        <v>802</v>
      </c>
      <c r="D143" s="8">
        <v>744</v>
      </c>
      <c r="E143" s="8">
        <v>638</v>
      </c>
      <c r="F143" s="9">
        <v>570</v>
      </c>
      <c r="G143" s="52">
        <f>IF(B8=0,IF(B143=0,0,100%),(B143)/B8)</f>
        <v>0.0050948676405607705</v>
      </c>
      <c r="H143" s="54">
        <f>IF(C8=0,IF(C143=0,0,100%),(C143)/C8)</f>
        <v>0.005724564233607903</v>
      </c>
      <c r="I143" s="141">
        <f>IF(D8=0,IF(D143=0,0,100%),(D143)/D8)</f>
        <v>0.005485916531485032</v>
      </c>
      <c r="J143" s="54">
        <f>IF(E8=0,IF(E143=0,0,100%),(E143)/E8)</f>
        <v>0.0046639131547205675</v>
      </c>
      <c r="K143" s="53">
        <f>IF(F8=0,IF(F143=0,0,100%),(F143)/F8)</f>
        <v>0.004067216097613186</v>
      </c>
      <c r="L143" s="11"/>
    </row>
    <row r="144" spans="1:12" ht="12.75">
      <c r="A144" s="2" t="s">
        <v>122</v>
      </c>
      <c r="B144" s="12">
        <v>76</v>
      </c>
      <c r="C144" s="13">
        <v>50</v>
      </c>
      <c r="D144" s="13">
        <v>60</v>
      </c>
      <c r="E144" s="12">
        <v>59</v>
      </c>
      <c r="F144" s="14">
        <v>47</v>
      </c>
      <c r="G144" s="52">
        <f>IF(B8=0,IF(B144=0,0,100%),(B144)/B8)</f>
        <v>0.0005088172676512727</v>
      </c>
      <c r="H144" s="54">
        <f>IF(C8=0,IF(C144=0,0,100%),(C144)/C8)</f>
        <v>0.00035689303202044283</v>
      </c>
      <c r="I144" s="141">
        <f>IF(D8=0,IF(D144=0,0,100%),(D144)/D8)</f>
        <v>0.0004424126235068574</v>
      </c>
      <c r="J144" s="54">
        <f>IF(E8=0,IF(E144=0,0,100%),(E144)/E8)</f>
        <v>0.0004313023136810556</v>
      </c>
      <c r="K144" s="53">
        <f>IF(F8=0,IF(F144=0,0,100%),(F144)/F8)</f>
        <v>0.0003353669413821399</v>
      </c>
      <c r="L144" s="11"/>
    </row>
    <row r="145" spans="1:12" ht="12.75">
      <c r="A145" s="2" t="s">
        <v>57</v>
      </c>
      <c r="B145" s="8">
        <v>10</v>
      </c>
      <c r="C145" s="8">
        <v>7</v>
      </c>
      <c r="D145" s="8">
        <v>4</v>
      </c>
      <c r="E145" s="8">
        <v>10</v>
      </c>
      <c r="F145" s="9">
        <v>6</v>
      </c>
      <c r="G145" s="52">
        <f>IF(B8=0,IF(B145=0,0,100%),(B145)/B8)</f>
        <v>6.694964048043063E-05</v>
      </c>
      <c r="H145" s="54">
        <f>IF(C8=0,IF(C145=0,0,100%),(C145)/C8)</f>
        <v>4.9965024482862E-05</v>
      </c>
      <c r="I145" s="141">
        <f>IF(D8=0,IF(D145=0,0,100%),(D145)/D8)</f>
        <v>2.949417490045716E-05</v>
      </c>
      <c r="J145" s="54">
        <f>IF(E8=0,IF(E145=0,0,100%),(E145)/E8)</f>
        <v>7.310208706458569E-05</v>
      </c>
      <c r="K145" s="53">
        <f>IF(F8=0,IF(F145=0,0,100%),(F145)/F8)</f>
        <v>4.2812801027507226E-05</v>
      </c>
      <c r="L145" s="11"/>
    </row>
    <row r="146" spans="1:12" ht="12.75">
      <c r="A146" s="2" t="s">
        <v>96</v>
      </c>
      <c r="B146" s="8">
        <v>2419</v>
      </c>
      <c r="C146" s="8">
        <v>2252</v>
      </c>
      <c r="D146" s="8">
        <v>2057</v>
      </c>
      <c r="E146" s="8">
        <v>1886</v>
      </c>
      <c r="F146" s="9">
        <v>1789</v>
      </c>
      <c r="G146" s="52">
        <f>IF(B8=0,IF(B146=0,0,100%),(B146)/B8)</f>
        <v>0.01619511803221617</v>
      </c>
      <c r="H146" s="54">
        <f>IF(C8=0,IF(C146=0,0,100%),(C146)/C8)</f>
        <v>0.016074462162200744</v>
      </c>
      <c r="I146" s="141">
        <f>IF(D8=0,IF(D146=0,0,100%),(D146)/D8)</f>
        <v>0.015167379442560094</v>
      </c>
      <c r="J146" s="54">
        <f>IF(E8=0,IF(E146=0,0,100%),(E146)/E8)</f>
        <v>0.013787053620380862</v>
      </c>
      <c r="K146" s="53">
        <f>IF(F8=0,IF(F146=0,0,100%),(F146)/F8)</f>
        <v>0.01276535017303507</v>
      </c>
      <c r="L146" s="11"/>
    </row>
    <row r="147" spans="1:12" ht="25.5">
      <c r="A147" s="2" t="s">
        <v>97</v>
      </c>
      <c r="B147" s="12">
        <v>2076</v>
      </c>
      <c r="C147" s="13">
        <v>1923</v>
      </c>
      <c r="D147" s="13">
        <v>1851</v>
      </c>
      <c r="E147" s="12">
        <v>1643</v>
      </c>
      <c r="F147" s="14">
        <v>1428</v>
      </c>
      <c r="G147" s="52">
        <f>IF(B8=0,IF(B147=0,0,100%),(B147)/B8)</f>
        <v>0.013898745363737397</v>
      </c>
      <c r="H147" s="54">
        <f>IF(C8=0,IF(C147=0,0,100%),(C147)/C8)</f>
        <v>0.013726106011506232</v>
      </c>
      <c r="I147" s="141">
        <f>IF(D8=0,IF(D147=0,0,100%),(D147)/D8)</f>
        <v>0.01364842943518655</v>
      </c>
      <c r="J147" s="54">
        <f>IF(E8=0,IF(E147=0,0,100%),(E147)/E8)</f>
        <v>0.012010672904711429</v>
      </c>
      <c r="K147" s="53">
        <f>IF(F8=0,IF(F147=0,0,100%),(F147)/F8)</f>
        <v>0.01018944664454672</v>
      </c>
      <c r="L147" s="11"/>
    </row>
    <row r="148" spans="1:12" ht="25.5">
      <c r="A148" s="2" t="s">
        <v>123</v>
      </c>
      <c r="B148" s="8">
        <v>2139</v>
      </c>
      <c r="C148" s="8">
        <v>2106</v>
      </c>
      <c r="D148" s="8">
        <v>2020</v>
      </c>
      <c r="E148" s="8">
        <v>1880</v>
      </c>
      <c r="F148" s="9">
        <v>1769</v>
      </c>
      <c r="G148" s="52">
        <f>IF(B8=0,IF(B148=0,0,100%),(B148)/B8)</f>
        <v>0.014320528098764109</v>
      </c>
      <c r="H148" s="54">
        <f>IF(C8=0,IF(C148=0,0,100%),(C148)/C8)</f>
        <v>0.015032334508701051</v>
      </c>
      <c r="I148" s="141">
        <f>IF(D8=0,IF(D148=0,0,100%),(D148)/D8)</f>
        <v>0.014894558324730866</v>
      </c>
      <c r="J148" s="54">
        <f>IF(E8=0,IF(E148=0,0,100%),(E148)/E8)</f>
        <v>0.01374319236814211</v>
      </c>
      <c r="K148" s="53">
        <f>IF(F8=0,IF(F148=0,0,100%),(F148)/F8)</f>
        <v>0.012622640836276714</v>
      </c>
      <c r="L148" s="11"/>
    </row>
    <row r="149" spans="1:12" ht="12.75">
      <c r="A149" s="2" t="s">
        <v>58</v>
      </c>
      <c r="B149" s="8">
        <v>232</v>
      </c>
      <c r="C149" s="8">
        <v>222</v>
      </c>
      <c r="D149" s="8">
        <v>201</v>
      </c>
      <c r="E149" s="8">
        <v>193</v>
      </c>
      <c r="F149" s="9">
        <v>204</v>
      </c>
      <c r="G149" s="52">
        <f>IF(B8=0,IF(B149=0,0,100%),(B149)/B8)</f>
        <v>0.0015532316591459904</v>
      </c>
      <c r="H149" s="54">
        <f>IF(C8=0,IF(C149=0,0,100%),(C149)/C8)</f>
        <v>0.0015846050621707661</v>
      </c>
      <c r="I149" s="141">
        <f>IF(D8=0,IF(D149=0,0,100%),(D149)/D8)</f>
        <v>0.0014820822887479724</v>
      </c>
      <c r="J149" s="54">
        <f>IF(E8=0,IF(E149=0,0,100%),(E149)/E8)</f>
        <v>0.0014108702803465039</v>
      </c>
      <c r="K149" s="53">
        <f>IF(F8=0,IF(F149=0,0,100%),(F149)/F8)</f>
        <v>0.0014556352349352456</v>
      </c>
      <c r="L149" s="11"/>
    </row>
    <row r="150" spans="1:12" ht="25.5">
      <c r="A150" s="2" t="s">
        <v>98</v>
      </c>
      <c r="B150" s="12">
        <v>119</v>
      </c>
      <c r="C150" s="13">
        <v>106</v>
      </c>
      <c r="D150" s="13">
        <v>114</v>
      </c>
      <c r="E150" s="12">
        <v>129</v>
      </c>
      <c r="F150" s="14">
        <v>143</v>
      </c>
      <c r="G150" s="52">
        <f>IF(B8=0,IF(B150=0,0,100%),(B150)/B8)</f>
        <v>0.0007967007217171243</v>
      </c>
      <c r="H150" s="54">
        <f>IF(C8=0,IF(C150=0,0,100%),(C150)/C8)</f>
        <v>0.0007566132278833388</v>
      </c>
      <c r="I150" s="141">
        <f>IF(D8=0,IF(D150=0,0,100%),(D150)/D8)</f>
        <v>0.0008405839846630291</v>
      </c>
      <c r="J150" s="54">
        <f>IF(E8=0,IF(E150=0,0,100%),(E150)/E8)</f>
        <v>0.0009430169231331555</v>
      </c>
      <c r="K150" s="53">
        <f>IF(F8=0,IF(F150=0,0,100%),(F150)/F8)</f>
        <v>0.0010203717578222554</v>
      </c>
      <c r="L150" s="11"/>
    </row>
    <row r="151" spans="1:12" ht="12.75" customHeight="1">
      <c r="A151" s="2" t="s">
        <v>59</v>
      </c>
      <c r="B151" s="8">
        <v>200</v>
      </c>
      <c r="C151" s="8">
        <v>183</v>
      </c>
      <c r="D151" s="8">
        <v>216</v>
      </c>
      <c r="E151" s="8">
        <v>153</v>
      </c>
      <c r="F151" s="9">
        <v>164</v>
      </c>
      <c r="G151" s="52">
        <f>IF(B8=0,IF(B151=0,0,100%),(B151)/B8)</f>
        <v>0.0013389928096086124</v>
      </c>
      <c r="H151" s="54">
        <f>IF(C8=0,IF(C151=0,0,100%),(C151)/C8)</f>
        <v>0.0013062284971948207</v>
      </c>
      <c r="I151" s="141">
        <f>IF(D8=0,IF(D151=0,0,100%),(D151)/D8)</f>
        <v>0.0015926854446246866</v>
      </c>
      <c r="J151" s="54">
        <f>IF(E8=0,IF(E151=0,0,100%),(E151)/E8)</f>
        <v>0.001118461932088161</v>
      </c>
      <c r="K151" s="53">
        <f>IF(F8=0,IF(F151=0,0,100%),(F151)/F8)</f>
        <v>0.0011702165614185308</v>
      </c>
      <c r="L151" s="11"/>
    </row>
    <row r="152" spans="1:12" ht="12.75" customHeight="1">
      <c r="A152" s="2" t="s">
        <v>99</v>
      </c>
      <c r="B152" s="8">
        <v>107</v>
      </c>
      <c r="C152" s="8">
        <v>107</v>
      </c>
      <c r="D152" s="8">
        <v>195</v>
      </c>
      <c r="E152" s="8">
        <v>121</v>
      </c>
      <c r="F152" s="9">
        <v>129</v>
      </c>
      <c r="G152" s="52">
        <f>IF(B8=0,IF(B152=0,0,100%),(B152)/B8)</f>
        <v>0.0007163611531406076</v>
      </c>
      <c r="H152" s="54">
        <f>IF(C8=0,IF(C152=0,0,100%),(C152)/C8)</f>
        <v>0.0007637510885237477</v>
      </c>
      <c r="I152" s="141">
        <f>IF(D8=0,IF(D152=0,0,100%),(D152)/D8)</f>
        <v>0.0014378410263972865</v>
      </c>
      <c r="J152" s="54">
        <f>IF(E8=0,IF(E152=0,0,100%),(E152)/E8)</f>
        <v>0.0008845352534814869</v>
      </c>
      <c r="K152" s="53">
        <f>IF(F8=0,IF(F152=0,0,100%),(F152)/F8)</f>
        <v>0.0009204752220914053</v>
      </c>
      <c r="L152" s="11"/>
    </row>
    <row r="153" spans="1:12" ht="12.75" customHeight="1">
      <c r="A153" s="2" t="s">
        <v>124</v>
      </c>
      <c r="B153" s="12">
        <v>461</v>
      </c>
      <c r="C153" s="13">
        <v>350</v>
      </c>
      <c r="D153" s="13">
        <v>364</v>
      </c>
      <c r="E153" s="12">
        <v>400</v>
      </c>
      <c r="F153" s="14">
        <v>379</v>
      </c>
      <c r="G153" s="52">
        <f>IF(B8=0,IF(B153=0,0,100%),(B153)/B8)</f>
        <v>0.0030863784261478517</v>
      </c>
      <c r="H153" s="54">
        <f>IF(C8=0,IF(C153=0,0,100%),(C153)/C8)</f>
        <v>0.0024982512241431</v>
      </c>
      <c r="I153" s="141">
        <f>IF(D8=0,IF(D153=0,0,100%),(D153)/D8)</f>
        <v>0.0026839699159416017</v>
      </c>
      <c r="J153" s="54">
        <f>IF(E8=0,IF(E153=0,0,100%),(E153)/E8)</f>
        <v>0.0029240834825834277</v>
      </c>
      <c r="K153" s="53">
        <f>IF(F8=0,IF(F153=0,0,100%),(F153)/F8)</f>
        <v>0.002704341931570873</v>
      </c>
      <c r="L153" s="11"/>
    </row>
    <row r="154" spans="1:12" ht="12.75" customHeight="1">
      <c r="A154" s="2" t="s">
        <v>125</v>
      </c>
      <c r="B154" s="8">
        <v>1823</v>
      </c>
      <c r="C154" s="8">
        <v>2212</v>
      </c>
      <c r="D154" s="8">
        <v>2049</v>
      </c>
      <c r="E154" s="8">
        <v>2005</v>
      </c>
      <c r="F154" s="9">
        <v>2305</v>
      </c>
      <c r="G154" s="52">
        <f>IF(B8=0,IF(B154=0,0,100%),(B154)/B8)</f>
        <v>0.012204919459582502</v>
      </c>
      <c r="H154" s="54">
        <f>IF(C8=0,IF(C154=0,0,100%),(C154)/C8)</f>
        <v>0.015788947736584392</v>
      </c>
      <c r="I154" s="141">
        <f>IF(D8=0,IF(D154=0,0,100%),(D154)/D8)</f>
        <v>0.01510839109275918</v>
      </c>
      <c r="J154" s="54">
        <f>IF(E8=0,IF(E154=0,0,100%),(E154)/E8)</f>
        <v>0.014656968456449431</v>
      </c>
      <c r="K154" s="53">
        <f>IF(F8=0,IF(F154=0,0,100%),(F154)/F8)</f>
        <v>0.016447251061400693</v>
      </c>
      <c r="L154" s="11"/>
    </row>
    <row r="155" spans="1:12" ht="12.75" customHeight="1">
      <c r="A155" s="3" t="s">
        <v>134</v>
      </c>
      <c r="B155" s="33">
        <f>SUM(B143:B154)</f>
        <v>10423</v>
      </c>
      <c r="C155" s="33">
        <f>SUM(C143:C154)</f>
        <v>10320</v>
      </c>
      <c r="D155" s="33">
        <f>SUM(D143:D154)</f>
        <v>9875</v>
      </c>
      <c r="E155" s="33">
        <f>SUM(E143:E154)</f>
        <v>9117</v>
      </c>
      <c r="F155" s="33">
        <f>SUM(F143:F154)</f>
        <v>8933</v>
      </c>
      <c r="G155" s="52">
        <f>IF(B8=0,IF(B155=0,0,100%),(B155)/B8)</f>
        <v>0.06978161027275284</v>
      </c>
      <c r="H155" s="54">
        <f>IF(C8=0,IF(C155=0,0,100%),(C155)/C8)</f>
        <v>0.07366272180901941</v>
      </c>
      <c r="I155" s="141">
        <f>IF(D8=0,IF(D155=0,0,100%),(D155)/D8)</f>
        <v>0.0728137442855036</v>
      </c>
      <c r="J155" s="54">
        <f>IF(E8=0,IF(E155=0,0,100%),(E155)/E8)</f>
        <v>0.06664717277678278</v>
      </c>
      <c r="K155" s="53">
        <f>IF(F8=0,IF(F155=0,0,100%),(F155)/F8)</f>
        <v>0.06374112526312034</v>
      </c>
      <c r="L155" s="11"/>
    </row>
    <row r="156" spans="1:12" ht="12.75" customHeight="1">
      <c r="A156" s="41"/>
      <c r="B156" s="42"/>
      <c r="C156" s="42"/>
      <c r="D156" s="42"/>
      <c r="E156" s="42"/>
      <c r="F156" s="42"/>
      <c r="G156" s="43"/>
      <c r="H156" s="43"/>
      <c r="I156" s="43"/>
      <c r="J156" s="43"/>
      <c r="K156" s="43"/>
      <c r="L156" s="11"/>
    </row>
    <row r="157" spans="1:11" ht="15">
      <c r="A157" s="45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">
      <c r="A158" s="45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ht="15">
      <c r="A159" s="45"/>
    </row>
    <row r="160" ht="12.75">
      <c r="L160" s="11"/>
    </row>
    <row r="161" ht="12.75">
      <c r="L161" s="11"/>
    </row>
    <row r="162" ht="12.75">
      <c r="L162" s="11"/>
    </row>
    <row r="163" ht="12.75">
      <c r="L163" s="11"/>
    </row>
    <row r="164" ht="12.75">
      <c r="L164" s="11"/>
    </row>
    <row r="165" ht="12.75">
      <c r="L165" s="11"/>
    </row>
    <row r="166" spans="1:12" ht="12.75">
      <c r="A166" s="44"/>
      <c r="L166" s="11"/>
    </row>
  </sheetData>
  <sheetProtection/>
  <conditionalFormatting sqref="G10:K155">
    <cfRule type="cellIs" priority="1" dxfId="10" operator="lessThan">
      <formula>0</formula>
    </cfRule>
  </conditionalFormatting>
  <hyperlinks>
    <hyperlink ref="I5" location="TOC!A1" display="Table of Content"/>
  </hyperlinks>
  <printOptions/>
  <pageMargins left="0.62992125984252" right="0.62992125984252" top="0.748031496062992" bottom="0.748031496062992" header="0.31496062992126" footer="0.31496062992126"/>
  <pageSetup horizontalDpi="600" verticalDpi="600" orientation="landscape" r:id="rId1"/>
  <headerFooter>
    <oddHeader>&amp;LNORS Multi-Year Complaint Trends Report &amp;CFY 2011, 2012, 2013, 2014, 2015&amp;RMinor ComplaintCodes-NF</oddHeader>
    <oddFooter>&amp;L&amp;"Arial,Regular"&amp;7Included in Report: AK,AL,AR,AZ,CA,CO,CT,DC,DE,FL,GA,HI,IA,ID,IL,IN,KS,KY,LA,MA,MD,ME,MI,MN,MO,MS,MT,NC,ND,NE,NH,NJ,NM,NV,NY,OH,OK,OR,PA,PR,RI,SC,SD,TN,TX,UT,VA,VT,WA,WI,WV,WY
Excluded from Report: 
&amp;R&amp;7&amp;P of &amp;N</oddFooter>
    <firstFooter>&amp;L&amp;"Arial,Regular"&amp;8Minor Complaint Code Information - Nursing Facilities&amp;C&amp;"Arial,Regular"&amp;8&amp;D &amp;T &amp;R&amp;"Arial,Regular"&amp;8&amp;P of &amp;N</firstFooter>
  </headerFooter>
  <rowBreaks count="6" manualBreakCount="6">
    <brk id="25" max="255" man="1"/>
    <brk id="47" max="255" man="1"/>
    <brk id="66" max="255" man="1"/>
    <brk id="94" max="255" man="1"/>
    <brk id="116" max="255" man="1"/>
    <brk id="1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62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40.7109375" style="46" customWidth="1"/>
    <col min="2" max="2" width="7.421875" style="11" bestFit="1" customWidth="1"/>
    <col min="3" max="6" width="8.00390625" style="11" customWidth="1"/>
    <col min="7" max="11" width="8.7109375" style="11" customWidth="1"/>
    <col min="12" max="12" width="9.28125" style="10" bestFit="1" customWidth="1"/>
    <col min="13" max="15" width="9.28125" style="11" bestFit="1" customWidth="1"/>
    <col min="16" max="16" width="11.421875" style="11" customWidth="1"/>
    <col min="17" max="21" width="9.28125" style="11" bestFit="1" customWidth="1"/>
    <col min="22" max="16384" width="11.421875" style="11" customWidth="1"/>
  </cols>
  <sheetData>
    <row r="1" spans="1:17" ht="12.75" customHeight="1">
      <c r="A1" s="55" t="str">
        <f>'Major ComplaintCategories-All'!A1</f>
        <v>NORS Multi-Year Complaint Trends Report </v>
      </c>
      <c r="B1" s="16"/>
      <c r="C1" s="16"/>
      <c r="D1" s="16" t="s">
        <v>230</v>
      </c>
      <c r="E1" s="16"/>
      <c r="F1" s="16"/>
      <c r="G1" s="16"/>
      <c r="H1" s="16" t="s">
        <v>209</v>
      </c>
      <c r="I1" s="16"/>
      <c r="J1" s="17"/>
      <c r="M1" s="16"/>
      <c r="N1" s="16"/>
      <c r="O1" s="16"/>
      <c r="P1" s="16"/>
      <c r="Q1" s="16"/>
    </row>
    <row r="2" spans="1:17" ht="12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M2" s="16"/>
      <c r="N2" s="16"/>
      <c r="O2" s="16"/>
      <c r="P2" s="16"/>
      <c r="Q2" s="16"/>
    </row>
    <row r="3" spans="1:17" ht="12.75" customHeight="1">
      <c r="A3" s="11" t="s">
        <v>156</v>
      </c>
      <c r="B3" s="16"/>
      <c r="C3" s="16"/>
      <c r="D3" s="16"/>
      <c r="E3" s="16"/>
      <c r="F3" s="16"/>
      <c r="G3" s="16"/>
      <c r="H3" s="16"/>
      <c r="I3" s="16" t="str">
        <f ca="1">"Date: "&amp;TEXT(TODAY(),"m/d/yyyy")</f>
        <v>Date: 1/11/2017</v>
      </c>
      <c r="J3" s="16"/>
      <c r="K3" s="16"/>
      <c r="M3" s="16"/>
      <c r="N3" s="16"/>
      <c r="O3" s="16"/>
      <c r="P3" s="16"/>
      <c r="Q3" s="16"/>
    </row>
    <row r="4" spans="1:17" ht="12.75" customHeight="1">
      <c r="A4" s="11" t="s">
        <v>157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M4" s="16"/>
      <c r="N4" s="16"/>
      <c r="O4" s="16"/>
      <c r="P4" s="16"/>
      <c r="Q4" s="16"/>
    </row>
    <row r="5" spans="1:17" s="20" customFormat="1" ht="12.75" customHeight="1">
      <c r="A5" s="18"/>
      <c r="B5" s="19"/>
      <c r="C5" s="19"/>
      <c r="D5" s="19"/>
      <c r="E5" s="19"/>
      <c r="F5" s="19"/>
      <c r="G5" s="19"/>
      <c r="H5" s="19"/>
      <c r="I5" s="48" t="s">
        <v>199</v>
      </c>
      <c r="J5" s="19"/>
      <c r="K5" s="19"/>
      <c r="L5" s="10"/>
      <c r="M5" s="19"/>
      <c r="N5" s="19"/>
      <c r="O5" s="19"/>
      <c r="P5" s="19"/>
      <c r="Q5" s="19"/>
    </row>
    <row r="6" spans="1:11" ht="12.75" customHeight="1">
      <c r="A6" s="21" t="s">
        <v>160</v>
      </c>
      <c r="B6" s="22"/>
      <c r="C6" s="23"/>
      <c r="D6" s="49" t="s">
        <v>202</v>
      </c>
      <c r="E6" s="23"/>
      <c r="F6" s="24"/>
      <c r="G6" s="23"/>
      <c r="H6" s="23"/>
      <c r="I6" s="23"/>
      <c r="J6" s="23"/>
      <c r="K6" s="25"/>
    </row>
    <row r="7" spans="1:11" ht="12.75" customHeight="1">
      <c r="A7" s="26" t="s">
        <v>100</v>
      </c>
      <c r="B7" s="66">
        <v>2011</v>
      </c>
      <c r="C7" s="66">
        <v>2012</v>
      </c>
      <c r="D7" s="66">
        <v>2013</v>
      </c>
      <c r="E7" s="66">
        <v>2014</v>
      </c>
      <c r="F7" s="67">
        <v>2015</v>
      </c>
      <c r="G7" s="68">
        <v>2011</v>
      </c>
      <c r="H7" s="66">
        <v>2012</v>
      </c>
      <c r="I7" s="66">
        <v>2013</v>
      </c>
      <c r="J7" s="66">
        <v>2014</v>
      </c>
      <c r="K7" s="66">
        <v>2015</v>
      </c>
    </row>
    <row r="8" spans="1:12" ht="12.75" customHeight="1">
      <c r="A8" s="27" t="s">
        <v>108</v>
      </c>
      <c r="B8" s="28">
        <f>SUM(B16,B25,B34,B47,B52,B66,B75,B79,B85,B94,B106,B116,B125,B134,B141,B155)</f>
        <v>51972</v>
      </c>
      <c r="C8" s="28">
        <f>SUM(C16,C25,C34,C47,C52,C66,C75,C79,C85,C94,C106,C116,C125,C134,C141,C155)</f>
        <v>50126</v>
      </c>
      <c r="D8" s="28">
        <f>SUM(D16,D25,D34,D47,D52,D66,D75,D79,D85,D94,D106,D116,D125,D134,D141,D155)</f>
        <v>51482</v>
      </c>
      <c r="E8" s="28">
        <f>SUM(E16,E25,E34,E47,E52,E66,E75,E79,E85,E94,E106,E116,E125,E134,E141,E155)</f>
        <v>51152</v>
      </c>
      <c r="F8" s="28">
        <f>SUM(F16,F25,F34,F47,F52,F66,F75,F79,F85,F94,F106,F116,F125,F134,F141,F155)</f>
        <v>55007</v>
      </c>
      <c r="G8" s="29"/>
      <c r="H8" s="30"/>
      <c r="I8" s="30"/>
      <c r="J8" s="30"/>
      <c r="K8" s="30"/>
      <c r="L8" s="47"/>
    </row>
    <row r="9" spans="1:11" ht="12.75" customHeight="1">
      <c r="A9" s="26" t="s">
        <v>0</v>
      </c>
      <c r="B9" s="28"/>
      <c r="C9" s="28"/>
      <c r="D9" s="28"/>
      <c r="E9" s="28"/>
      <c r="F9" s="31"/>
      <c r="G9" s="29"/>
      <c r="H9" s="30"/>
      <c r="I9" s="30"/>
      <c r="J9" s="30"/>
      <c r="K9" s="30"/>
    </row>
    <row r="10" spans="1:11" ht="12.75" customHeight="1">
      <c r="A10" s="7" t="s">
        <v>167</v>
      </c>
      <c r="B10" s="8">
        <v>819</v>
      </c>
      <c r="C10" s="8">
        <v>804</v>
      </c>
      <c r="D10" s="8">
        <v>930</v>
      </c>
      <c r="E10" s="8">
        <v>874</v>
      </c>
      <c r="F10" s="9">
        <v>973</v>
      </c>
      <c r="G10" s="52">
        <f>IF(B8=0,IF(B10=0,0,100%),(B10)/B8)</f>
        <v>0.015758485338259062</v>
      </c>
      <c r="H10" s="54">
        <f>IF(C8=0,IF(C10=0,0,100%),(C10)/C8)</f>
        <v>0.016039580257750468</v>
      </c>
      <c r="I10" s="141">
        <f>IF(D8=0,IF(D10=0,0,100%),(D10)/D8)</f>
        <v>0.018064566256167203</v>
      </c>
      <c r="J10" s="54">
        <f>IF(E8=0,IF(E10=0,0,100%),(E10)/E8)</f>
        <v>0.0170863309352518</v>
      </c>
      <c r="K10" s="53">
        <f>IF(F8=0,IF(F10=0,0,100%),(F10)/F8)</f>
        <v>0.017688657807188177</v>
      </c>
    </row>
    <row r="11" spans="1:11" ht="12.75" customHeight="1">
      <c r="A11" s="7" t="s">
        <v>101</v>
      </c>
      <c r="B11" s="8">
        <v>241</v>
      </c>
      <c r="C11" s="8">
        <v>233</v>
      </c>
      <c r="D11" s="8">
        <v>265</v>
      </c>
      <c r="E11" s="8">
        <v>234</v>
      </c>
      <c r="F11" s="9">
        <v>284</v>
      </c>
      <c r="G11" s="52">
        <f>IF(B8=0,IF(B11=0,0,100%),(B11)/B8)</f>
        <v>0.004637112291233742</v>
      </c>
      <c r="H11" s="54">
        <f>IF(C8=0,IF(C11=0,0,100%),(C11)/C8)</f>
        <v>0.004648286318477437</v>
      </c>
      <c r="I11" s="141">
        <f>IF(D8=0,IF(D11=0,0,100%),(D11)/D8)</f>
        <v>0.005147430169768074</v>
      </c>
      <c r="J11" s="54">
        <f>IF(E8=0,IF(E11=0,0,100%),(E11)/E8)</f>
        <v>0.004574601188614326</v>
      </c>
      <c r="K11" s="53">
        <f>IF(F8=0,IF(F11=0,0,100%),(F11)/F8)</f>
        <v>0.005162979257185449</v>
      </c>
    </row>
    <row r="12" spans="1:11" ht="12.75" customHeight="1">
      <c r="A12" s="7" t="s">
        <v>165</v>
      </c>
      <c r="B12" s="8">
        <v>882</v>
      </c>
      <c r="C12" s="8">
        <v>881</v>
      </c>
      <c r="D12" s="8">
        <v>931</v>
      </c>
      <c r="E12" s="8">
        <v>842</v>
      </c>
      <c r="F12" s="9">
        <v>864</v>
      </c>
      <c r="G12" s="52">
        <f>IF(B8=0,IF(B12=0,0,100%),(B12)/B8)</f>
        <v>0.016970676518125144</v>
      </c>
      <c r="H12" s="54">
        <f>IF(C8=0,IF(C12=0,0,100%),(C12)/C8)</f>
        <v>0.017575709212783786</v>
      </c>
      <c r="I12" s="141">
        <f>IF(D8=0,IF(D12=0,0,100%),(D12)/D8)</f>
        <v>0.01808399052095878</v>
      </c>
      <c r="J12" s="54">
        <f>IF(E8=0,IF(E12=0,0,100%),(E12)/E8)</f>
        <v>0.016460744447919926</v>
      </c>
      <c r="K12" s="53">
        <f>IF(F8=0,IF(F12=0,0,100%),(F12)/F8)</f>
        <v>0.01570709182467686</v>
      </c>
    </row>
    <row r="13" spans="1:11" ht="12.75" customHeight="1">
      <c r="A13" s="7" t="s">
        <v>164</v>
      </c>
      <c r="B13" s="12">
        <v>540</v>
      </c>
      <c r="C13" s="13">
        <v>576</v>
      </c>
      <c r="D13" s="13">
        <v>551</v>
      </c>
      <c r="E13" s="12">
        <v>622</v>
      </c>
      <c r="F13" s="14">
        <v>703</v>
      </c>
      <c r="G13" s="52">
        <f>IF(B8=0,IF(B13=0,0,100%),(B13)/B8)</f>
        <v>0.010390210113137843</v>
      </c>
      <c r="H13" s="54">
        <f>IF(C8=0,IF(C13=0,0,100%),(C13)/C8)</f>
        <v>0.011491042572716754</v>
      </c>
      <c r="I13" s="141">
        <f>IF(D8=0,IF(D13=0,0,100%),(D13)/D8)</f>
        <v>0.01070276990015928</v>
      </c>
      <c r="J13" s="54">
        <f>IF(E8=0,IF(E13=0,0,100%),(E13)/E8)</f>
        <v>0.012159837347513294</v>
      </c>
      <c r="K13" s="53">
        <f>IF(F8=0,IF(F13=0,0,100%),(F13)/F8)</f>
        <v>0.012780191611976658</v>
      </c>
    </row>
    <row r="14" spans="1:12" ht="12.75" customHeight="1">
      <c r="A14" s="7" t="s">
        <v>163</v>
      </c>
      <c r="B14" s="8">
        <v>606</v>
      </c>
      <c r="C14" s="8">
        <v>641</v>
      </c>
      <c r="D14" s="8">
        <v>670</v>
      </c>
      <c r="E14" s="8">
        <v>612</v>
      </c>
      <c r="F14" s="9">
        <v>867</v>
      </c>
      <c r="G14" s="52">
        <f>IF(B8=0,IF(B14=0,0,100%),(B14)/B8)</f>
        <v>0.011660124682521358</v>
      </c>
      <c r="H14" s="54">
        <f>IF(C8=0,IF(C14=0,0,100%),(C14)/C8)</f>
        <v>0.012787774807485138</v>
      </c>
      <c r="I14" s="141">
        <f>IF(D8=0,IF(D14=0,0,100%),(D14)/D8)</f>
        <v>0.013014257410357019</v>
      </c>
      <c r="J14" s="54">
        <f>IF(E8=0,IF(E14=0,0,100%),(E14)/E8)</f>
        <v>0.011964341570222083</v>
      </c>
      <c r="K14" s="53">
        <f>IF(F8=0,IF(F14=0,0,100%),(F14)/F8)</f>
        <v>0.015761630337956987</v>
      </c>
      <c r="L14" s="11"/>
    </row>
    <row r="15" spans="1:12" ht="12.75" customHeight="1">
      <c r="A15" s="7" t="s">
        <v>60</v>
      </c>
      <c r="B15" s="8">
        <v>551</v>
      </c>
      <c r="C15" s="8">
        <v>538</v>
      </c>
      <c r="D15" s="8">
        <v>642</v>
      </c>
      <c r="E15" s="8">
        <v>700</v>
      </c>
      <c r="F15" s="9">
        <v>905</v>
      </c>
      <c r="G15" s="52">
        <f>IF(B8=0,IF(B15=0,0,100%),(B15)/B8)</f>
        <v>0.01060186254136843</v>
      </c>
      <c r="H15" s="54">
        <f>IF(C8=0,IF(C15=0,0,100%),(C15)/C8)</f>
        <v>0.010732952958544468</v>
      </c>
      <c r="I15" s="141">
        <f>IF(D8=0,IF(D15=0,0,100%),(D15)/D8)</f>
        <v>0.012470377996192845</v>
      </c>
      <c r="J15" s="54">
        <f>IF(E8=0,IF(E15=0,0,100%),(E15)/E8)</f>
        <v>0.013684704410384736</v>
      </c>
      <c r="K15" s="53">
        <f>IF(F8=0,IF(F15=0,0,100%),(F15)/F8)</f>
        <v>0.01645245150617194</v>
      </c>
      <c r="L15" s="11"/>
    </row>
    <row r="16" spans="1:12" ht="12.75" customHeight="1">
      <c r="A16" s="32" t="s">
        <v>102</v>
      </c>
      <c r="B16" s="33">
        <f>SUM(B10:B15)</f>
        <v>3639</v>
      </c>
      <c r="C16" s="33">
        <f>SUM(C10:C15)</f>
        <v>3673</v>
      </c>
      <c r="D16" s="33">
        <f>SUM(D10:D15)</f>
        <v>3989</v>
      </c>
      <c r="E16" s="33">
        <f>SUM(E10:E15)</f>
        <v>3884</v>
      </c>
      <c r="F16" s="34">
        <f>SUM(F10:F15)</f>
        <v>4596</v>
      </c>
      <c r="G16" s="52">
        <f>IF(B8=0,IF(B16=0,0,100%),(B16)/B8)</f>
        <v>0.07001847148464557</v>
      </c>
      <c r="H16" s="54">
        <f>IF(C8=0,IF(C16=0,0,100%),(C16)/C8)</f>
        <v>0.07327534612775805</v>
      </c>
      <c r="I16" s="141">
        <f>IF(D8=0,IF(D16=0,0,100%),(D16)/D8)</f>
        <v>0.0774833922536032</v>
      </c>
      <c r="J16" s="54">
        <f>IF(E8=0,IF(E16=0,0,100%),(E16)/E8)</f>
        <v>0.07593055989990616</v>
      </c>
      <c r="K16" s="53">
        <f>IF(F8=0,IF(F16=0,0,100%),(F16)/F8)</f>
        <v>0.08355300234515607</v>
      </c>
      <c r="L16" s="11"/>
    </row>
    <row r="17" spans="1:12" ht="25.5">
      <c r="A17" s="26" t="s">
        <v>103</v>
      </c>
      <c r="B17" s="12"/>
      <c r="C17" s="12"/>
      <c r="D17" s="12"/>
      <c r="E17" s="12"/>
      <c r="F17" s="14"/>
      <c r="G17" s="135"/>
      <c r="H17" s="36"/>
      <c r="I17" s="142"/>
      <c r="J17" s="36"/>
      <c r="K17" s="35"/>
      <c r="L17" s="11"/>
    </row>
    <row r="18" spans="1:12" ht="12.75" customHeight="1">
      <c r="A18" s="7" t="s">
        <v>3</v>
      </c>
      <c r="B18" s="8">
        <v>121</v>
      </c>
      <c r="C18" s="8">
        <v>110</v>
      </c>
      <c r="D18" s="8">
        <v>120</v>
      </c>
      <c r="E18" s="8">
        <v>104</v>
      </c>
      <c r="F18" s="9">
        <v>126</v>
      </c>
      <c r="G18" s="52">
        <f>IF(B8=0,IF(B18=0,0,100%),(B18)/B8)</f>
        <v>0.0023281767105364426</v>
      </c>
      <c r="H18" s="54">
        <f>IF(C8=0,IF(C18=0,0,100%),(C18)/C8)</f>
        <v>0.00219446993576188</v>
      </c>
      <c r="I18" s="141">
        <f>IF(D8=0,IF(D18=0,0,100%),(D18)/D8)</f>
        <v>0.002330911774989317</v>
      </c>
      <c r="J18" s="54">
        <f>IF(E8=0,IF(E18=0,0,100%),(E18)/E8)</f>
        <v>0.0020331560838285894</v>
      </c>
      <c r="K18" s="53">
        <f>IF(F8=0,IF(F18=0,0,100%),(F18)/F8)</f>
        <v>0.002290617557765375</v>
      </c>
      <c r="L18" s="11"/>
    </row>
    <row r="19" spans="1:12" ht="12.75" customHeight="1">
      <c r="A19" s="7" t="s">
        <v>4</v>
      </c>
      <c r="B19" s="8">
        <v>336</v>
      </c>
      <c r="C19" s="8">
        <v>368</v>
      </c>
      <c r="D19" s="8">
        <v>358</v>
      </c>
      <c r="E19" s="8">
        <v>334</v>
      </c>
      <c r="F19" s="9">
        <v>434</v>
      </c>
      <c r="G19" s="52">
        <f>IF(B8=0,IF(B19=0,0,100%),(B19)/B8)</f>
        <v>0.0064650196259524355</v>
      </c>
      <c r="H19" s="54">
        <f>IF(C8=0,IF(C19=0,0,100%),(C19)/C8)</f>
        <v>0.007341499421457926</v>
      </c>
      <c r="I19" s="141">
        <f>IF(D8=0,IF(D19=0,0,100%),(D19)/D8)</f>
        <v>0.006953886795384795</v>
      </c>
      <c r="J19" s="54">
        <f>IF(E8=0,IF(E19=0,0,100%),(E19)/E8)</f>
        <v>0.006529558961526431</v>
      </c>
      <c r="K19" s="53">
        <f>IF(F8=0,IF(F19=0,0,100%),(F19)/F8)</f>
        <v>0.007889904921191848</v>
      </c>
      <c r="L19" s="11"/>
    </row>
    <row r="20" spans="1:12" ht="12.75" customHeight="1">
      <c r="A20" s="7" t="s">
        <v>5</v>
      </c>
      <c r="B20" s="8">
        <v>83</v>
      </c>
      <c r="C20" s="8">
        <v>57</v>
      </c>
      <c r="D20" s="8">
        <v>116</v>
      </c>
      <c r="E20" s="8">
        <v>154</v>
      </c>
      <c r="F20" s="9">
        <v>175</v>
      </c>
      <c r="G20" s="52">
        <f>IF(B8=0,IF(B20=0,0,100%),(B20)/B8)</f>
        <v>0.0015970137766489647</v>
      </c>
      <c r="H20" s="54">
        <f>IF(C8=0,IF(C20=0,0,100%),(C20)/C8)</f>
        <v>0.0011371344212584287</v>
      </c>
      <c r="I20" s="141">
        <f>IF(D8=0,IF(D20=0,0,100%),(D20)/D8)</f>
        <v>0.0022532147158230062</v>
      </c>
      <c r="J20" s="54">
        <f>IF(E8=0,IF(E20=0,0,100%),(E20)/E8)</f>
        <v>0.003010634970284642</v>
      </c>
      <c r="K20" s="53">
        <f>IF(F8=0,IF(F20=0,0,100%),(F20)/F8)</f>
        <v>0.0031814132746741325</v>
      </c>
      <c r="L20" s="11"/>
    </row>
    <row r="21" spans="1:12" ht="12.75" customHeight="1">
      <c r="A21" s="7" t="s">
        <v>6</v>
      </c>
      <c r="B21" s="12">
        <v>26</v>
      </c>
      <c r="C21" s="13">
        <v>32</v>
      </c>
      <c r="D21" s="13">
        <v>44</v>
      </c>
      <c r="E21" s="12">
        <v>33</v>
      </c>
      <c r="F21" s="14">
        <v>29</v>
      </c>
      <c r="G21" s="52">
        <f>IF(B8=0,IF(B21=0,0,100%),(B21)/B8)</f>
        <v>0.000500269375817748</v>
      </c>
      <c r="H21" s="54">
        <f>IF(C8=0,IF(C21=0,0,100%),(C21)/C8)</f>
        <v>0.0006383912540398197</v>
      </c>
      <c r="I21" s="141">
        <f>IF(D8=0,IF(D21=0,0,100%),(D21)/D8)</f>
        <v>0.0008546676508294161</v>
      </c>
      <c r="J21" s="54">
        <f>IF(E8=0,IF(E21=0,0,100%),(E21)/E8)</f>
        <v>0.0006451360650609947</v>
      </c>
      <c r="K21" s="53">
        <f>IF(F8=0,IF(F21=0,0,100%),(F21)/F8)</f>
        <v>0.0005272056283745705</v>
      </c>
      <c r="L21" s="11"/>
    </row>
    <row r="22" spans="1:12" ht="25.5">
      <c r="A22" s="7" t="s">
        <v>61</v>
      </c>
      <c r="B22" s="8">
        <v>266</v>
      </c>
      <c r="C22" s="8">
        <v>270</v>
      </c>
      <c r="D22" s="8">
        <v>276</v>
      </c>
      <c r="E22" s="8">
        <v>237</v>
      </c>
      <c r="F22" s="9">
        <v>257</v>
      </c>
      <c r="G22" s="52">
        <f>IF(B8=0,IF(B22=0,0,100%),(B22)/B8)</f>
        <v>0.005118140537212345</v>
      </c>
      <c r="H22" s="54">
        <f>IF(C8=0,IF(C22=0,0,100%),(C22)/C8)</f>
        <v>0.005386426205960978</v>
      </c>
      <c r="I22" s="141">
        <f>IF(D8=0,IF(D22=0,0,100%),(D22)/D8)</f>
        <v>0.005361097082475428</v>
      </c>
      <c r="J22" s="54">
        <f>IF(E8=0,IF(E22=0,0,100%),(E22)/E8)</f>
        <v>0.004633249921801689</v>
      </c>
      <c r="K22" s="53">
        <f>IF(F8=0,IF(F22=0,0,100%),(F22)/F8)</f>
        <v>0.004672132637664297</v>
      </c>
      <c r="L22" s="11"/>
    </row>
    <row r="23" spans="1:12" ht="25.5">
      <c r="A23" s="7" t="s">
        <v>62</v>
      </c>
      <c r="B23" s="8">
        <v>426</v>
      </c>
      <c r="C23" s="8">
        <v>409</v>
      </c>
      <c r="D23" s="8">
        <v>413</v>
      </c>
      <c r="E23" s="8">
        <v>440</v>
      </c>
      <c r="F23" s="9">
        <v>510</v>
      </c>
      <c r="G23" s="52">
        <f>IF(B8=0,IF(B23=0,0,100%),(B23)/B8)</f>
        <v>0.00819672131147541</v>
      </c>
      <c r="H23" s="54">
        <f>IF(C8=0,IF(C23=0,0,100%),(C23)/C8)</f>
        <v>0.008159438215696445</v>
      </c>
      <c r="I23" s="141">
        <f>IF(D8=0,IF(D23=0,0,100%),(D23)/D8)</f>
        <v>0.008022221358921566</v>
      </c>
      <c r="J23" s="54">
        <f>IF(E8=0,IF(E23=0,0,100%),(E23)/E8)</f>
        <v>0.008601814200813263</v>
      </c>
      <c r="K23" s="53">
        <f>IF(F8=0,IF(F23=0,0,100%),(F23)/F8)</f>
        <v>0.009271547257621757</v>
      </c>
      <c r="L23" s="11"/>
    </row>
    <row r="24" spans="1:12" ht="25.5">
      <c r="A24" s="7" t="s">
        <v>7</v>
      </c>
      <c r="B24" s="8">
        <v>35</v>
      </c>
      <c r="C24" s="8">
        <v>26</v>
      </c>
      <c r="D24" s="8">
        <v>33</v>
      </c>
      <c r="E24" s="8">
        <v>21</v>
      </c>
      <c r="F24" s="9">
        <v>21</v>
      </c>
      <c r="G24" s="52">
        <f>IF(B8=0,IF(B24=0,0,100%),(B24)/B8)</f>
        <v>0.0006734395443700454</v>
      </c>
      <c r="H24" s="54">
        <f>IF(C8=0,IF(C24=0,0,100%),(C24)/C8)</f>
        <v>0.0005186928939073535</v>
      </c>
      <c r="I24" s="141">
        <f>IF(D8=0,IF(D24=0,0,100%),(D24)/D8)</f>
        <v>0.000641000738122062</v>
      </c>
      <c r="J24" s="54">
        <f>IF(E8=0,IF(E24=0,0,100%),(E24)/E8)</f>
        <v>0.0004105411323115421</v>
      </c>
      <c r="K24" s="53">
        <f>IF(F8=0,IF(F24=0,0,100%),(F24)/F8)</f>
        <v>0.0003817695929608959</v>
      </c>
      <c r="L24" s="11"/>
    </row>
    <row r="25" spans="1:12" ht="25.5">
      <c r="A25" s="37" t="s">
        <v>104</v>
      </c>
      <c r="B25" s="33">
        <f>SUM(B18:B24)</f>
        <v>1293</v>
      </c>
      <c r="C25" s="33">
        <f>SUM(C18:C24)</f>
        <v>1272</v>
      </c>
      <c r="D25" s="33">
        <f>SUM(D18:D24)</f>
        <v>1360</v>
      </c>
      <c r="E25" s="33">
        <f>SUM(E18:E24)</f>
        <v>1323</v>
      </c>
      <c r="F25" s="33">
        <f>SUM(F18:F24)</f>
        <v>1552</v>
      </c>
      <c r="G25" s="52">
        <f>IF(B8=0,IF(B25=0,0,100%),(B25)/B8)</f>
        <v>0.024878780882013393</v>
      </c>
      <c r="H25" s="54">
        <f>IF(C8=0,IF(C25=0,0,100%),(C25)/C8)</f>
        <v>0.02537605234808283</v>
      </c>
      <c r="I25" s="141">
        <f>IF(D8=0,IF(D25=0,0,100%),(D25)/D8)</f>
        <v>0.02641700011654559</v>
      </c>
      <c r="J25" s="54">
        <f>IF(E8=0,IF(E25=0,0,100%),(E25)/E8)</f>
        <v>0.02586409133562715</v>
      </c>
      <c r="K25" s="53">
        <f>IF(F8=0,IF(F25=0,0,100%),(F25)/F8)</f>
        <v>0.028214590870252878</v>
      </c>
      <c r="L25" s="11"/>
    </row>
    <row r="26" spans="1:12" ht="12.75" customHeight="1">
      <c r="A26" s="38" t="s">
        <v>1</v>
      </c>
      <c r="B26" s="12"/>
      <c r="C26" s="12"/>
      <c r="D26" s="12"/>
      <c r="E26" s="12"/>
      <c r="F26" s="14"/>
      <c r="G26" s="136"/>
      <c r="H26" s="12"/>
      <c r="I26" s="143"/>
      <c r="J26" s="12"/>
      <c r="K26" s="138"/>
      <c r="L26" s="11"/>
    </row>
    <row r="27" spans="1:12" ht="12.75" customHeight="1">
      <c r="A27" s="7" t="s">
        <v>8</v>
      </c>
      <c r="B27" s="8">
        <v>317</v>
      </c>
      <c r="C27" s="8">
        <v>262</v>
      </c>
      <c r="D27" s="8">
        <v>284</v>
      </c>
      <c r="E27" s="8">
        <v>253</v>
      </c>
      <c r="F27" s="9">
        <v>270</v>
      </c>
      <c r="G27" s="52">
        <f>IF(B8=0,IF(B27=0,0,100%),(B27)/B8)</f>
        <v>0.006099438159008697</v>
      </c>
      <c r="H27" s="54">
        <f>IF(C8=0,IF(C27=0,0,100%),(C27)/C8)</f>
        <v>0.005226828392451023</v>
      </c>
      <c r="I27" s="141">
        <f>IF(D8=0,IF(D27=0,0,100%),(D27)/D8)</f>
        <v>0.005516491200808049</v>
      </c>
      <c r="J27" s="54">
        <f>IF(E8=0,IF(E27=0,0,100%),(E27)/E8)</f>
        <v>0.0049460431654676255</v>
      </c>
      <c r="K27" s="53">
        <f>IF(F8=0,IF(F27=0,0,100%),(F27)/F8)</f>
        <v>0.004908466195211518</v>
      </c>
      <c r="L27" s="11"/>
    </row>
    <row r="28" spans="1:12" ht="12.75" customHeight="1">
      <c r="A28" s="7" t="s">
        <v>9</v>
      </c>
      <c r="B28" s="8">
        <v>32</v>
      </c>
      <c r="C28" s="8">
        <v>38</v>
      </c>
      <c r="D28" s="8">
        <v>51</v>
      </c>
      <c r="E28" s="8">
        <v>27</v>
      </c>
      <c r="F28" s="9">
        <v>30</v>
      </c>
      <c r="G28" s="52">
        <f>IF(B8=0,IF(B28=0,0,100%),(B28)/B8)</f>
        <v>0.0006157161548526129</v>
      </c>
      <c r="H28" s="54">
        <f>IF(C8=0,IF(C28=0,0,100%),(C28)/C8)</f>
        <v>0.0007580896141722858</v>
      </c>
      <c r="I28" s="141">
        <f>IF(D8=0,IF(D28=0,0,100%),(D28)/D8)</f>
        <v>0.0009906375043704596</v>
      </c>
      <c r="J28" s="54">
        <f>IF(E8=0,IF(E28=0,0,100%),(E28)/E8)</f>
        <v>0.0005278385986862684</v>
      </c>
      <c r="K28" s="53">
        <f>IF(F8=0,IF(F28=0,0,100%),(F28)/F8)</f>
        <v>0.0005453851328012799</v>
      </c>
      <c r="L28" s="11"/>
    </row>
    <row r="29" spans="1:12" ht="12.75" customHeight="1">
      <c r="A29" s="7" t="s">
        <v>10</v>
      </c>
      <c r="B29" s="8">
        <v>78</v>
      </c>
      <c r="C29" s="8">
        <v>100</v>
      </c>
      <c r="D29" s="8">
        <v>105</v>
      </c>
      <c r="E29" s="8">
        <v>91</v>
      </c>
      <c r="F29" s="9">
        <v>111</v>
      </c>
      <c r="G29" s="52">
        <f>IF(B8=0,IF(B29=0,0,100%),(B29)/B8)</f>
        <v>0.001500808127453244</v>
      </c>
      <c r="H29" s="54">
        <f>IF(C8=0,IF(C29=0,0,100%),(C29)/C8)</f>
        <v>0.0019949726688744365</v>
      </c>
      <c r="I29" s="141">
        <f>IF(D8=0,IF(D29=0,0,100%),(D29)/D8)</f>
        <v>0.002039547803115652</v>
      </c>
      <c r="J29" s="54">
        <f>IF(E8=0,IF(E29=0,0,100%),(E29)/E8)</f>
        <v>0.0017790115733500157</v>
      </c>
      <c r="K29" s="53">
        <f>IF(F8=0,IF(F29=0,0,100%),(F29)/F8)</f>
        <v>0.0020179249913647355</v>
      </c>
      <c r="L29" s="11"/>
    </row>
    <row r="30" spans="1:12" ht="25.5">
      <c r="A30" s="7" t="s">
        <v>63</v>
      </c>
      <c r="B30" s="12">
        <v>2798</v>
      </c>
      <c r="C30" s="13">
        <v>2703</v>
      </c>
      <c r="D30" s="13">
        <v>2538</v>
      </c>
      <c r="E30" s="12">
        <v>2816</v>
      </c>
      <c r="F30" s="14">
        <v>2708</v>
      </c>
      <c r="G30" s="52">
        <f>IF(B8=0,IF(B30=0,0,100%),(B30)/B8)</f>
        <v>0.053836681289925345</v>
      </c>
      <c r="H30" s="54">
        <f>IF(C8=0,IF(C30=0,0,100%),(C30)/C8)</f>
        <v>0.05392411123967602</v>
      </c>
      <c r="I30" s="141">
        <f>IF(D8=0,IF(D30=0,0,100%),(D30)/D8)</f>
        <v>0.04929878404102405</v>
      </c>
      <c r="J30" s="54">
        <f>IF(E8=0,IF(E30=0,0,100%),(E30)/E8)</f>
        <v>0.05505161088520488</v>
      </c>
      <c r="K30" s="53">
        <f>IF(F8=0,IF(F30=0,0,100%),(F30)/F8)</f>
        <v>0.04923009798752886</v>
      </c>
      <c r="L30" s="11"/>
    </row>
    <row r="31" spans="1:12" ht="25.5">
      <c r="A31" s="7" t="s">
        <v>64</v>
      </c>
      <c r="B31" s="8">
        <v>37</v>
      </c>
      <c r="C31" s="8">
        <v>44</v>
      </c>
      <c r="D31" s="8">
        <v>35</v>
      </c>
      <c r="E31" s="8">
        <v>46</v>
      </c>
      <c r="F31" s="9">
        <v>35</v>
      </c>
      <c r="G31" s="52">
        <f>IF(B8=0,IF(B31=0,0,100%),(B31)/B8)</f>
        <v>0.0007119218040483337</v>
      </c>
      <c r="H31" s="54">
        <f>IF(C8=0,IF(C31=0,0,100%),(C31)/C8)</f>
        <v>0.000877787974304752</v>
      </c>
      <c r="I31" s="141">
        <f>IF(D8=0,IF(D31=0,0,100%),(D31)/D8)</f>
        <v>0.0006798492677052173</v>
      </c>
      <c r="J31" s="54">
        <f>IF(E8=0,IF(E31=0,0,100%),(E31)/E8)</f>
        <v>0.0008992805755395684</v>
      </c>
      <c r="K31" s="53">
        <f>IF(F8=0,IF(F31=0,0,100%),(F31)/F8)</f>
        <v>0.0006362826549348265</v>
      </c>
      <c r="L31" s="11"/>
    </row>
    <row r="32" spans="1:12" ht="25.5">
      <c r="A32" s="7" t="s">
        <v>65</v>
      </c>
      <c r="B32" s="8">
        <v>30</v>
      </c>
      <c r="C32" s="8">
        <v>31</v>
      </c>
      <c r="D32" s="8">
        <v>15</v>
      </c>
      <c r="E32" s="8">
        <v>9</v>
      </c>
      <c r="F32" s="9">
        <v>33</v>
      </c>
      <c r="G32" s="52">
        <f>IF(B8=0,IF(B32=0,0,100%),(B32)/B8)</f>
        <v>0.0005772338951743247</v>
      </c>
      <c r="H32" s="54">
        <f>IF(C8=0,IF(C32=0,0,100%),(C32)/C8)</f>
        <v>0.0006184415273510753</v>
      </c>
      <c r="I32" s="141">
        <f>IF(D8=0,IF(D32=0,0,100%),(D32)/D8)</f>
        <v>0.0002913639718736646</v>
      </c>
      <c r="J32" s="54">
        <f>IF(E8=0,IF(E32=0,0,100%),(E32)/E8)</f>
        <v>0.00017594619956208947</v>
      </c>
      <c r="K32" s="53">
        <f>IF(F8=0,IF(F32=0,0,100%),(F32)/F8)</f>
        <v>0.0005999236460814078</v>
      </c>
      <c r="L32" s="11"/>
    </row>
    <row r="33" spans="1:12" ht="25.5">
      <c r="A33" s="7" t="s">
        <v>11</v>
      </c>
      <c r="B33" s="12">
        <v>326</v>
      </c>
      <c r="C33" s="13">
        <v>287</v>
      </c>
      <c r="D33" s="13">
        <v>278</v>
      </c>
      <c r="E33" s="12">
        <v>272</v>
      </c>
      <c r="F33" s="14">
        <v>276</v>
      </c>
      <c r="G33" s="52">
        <f>IF(B8=0,IF(B33=0,0,100%),(B33)/B8)</f>
        <v>0.006272608327560995</v>
      </c>
      <c r="H33" s="54">
        <f>IF(C8=0,IF(C33=0,0,100%),(C33)/C8)</f>
        <v>0.005725571559669632</v>
      </c>
      <c r="I33" s="141">
        <f>IF(D8=0,IF(D33=0,0,100%),(D33)/D8)</f>
        <v>0.005399945612058583</v>
      </c>
      <c r="J33" s="54">
        <f>IF(E8=0,IF(E33=0,0,100%),(E33)/E8)</f>
        <v>0.005317485142320926</v>
      </c>
      <c r="K33" s="53">
        <f>IF(F8=0,IF(F33=0,0,100%),(F33)/F8)</f>
        <v>0.005017543221771775</v>
      </c>
      <c r="L33" s="11"/>
    </row>
    <row r="34" spans="1:12" ht="12.75" customHeight="1">
      <c r="A34" s="37" t="s">
        <v>111</v>
      </c>
      <c r="B34" s="33">
        <f>SUM(B27:B33)</f>
        <v>3618</v>
      </c>
      <c r="C34" s="33">
        <f>SUM(C27:C33)</f>
        <v>3465</v>
      </c>
      <c r="D34" s="33">
        <f>SUM(D27:D33)</f>
        <v>3306</v>
      </c>
      <c r="E34" s="33">
        <f>SUM(E27:E33)</f>
        <v>3514</v>
      </c>
      <c r="F34" s="33">
        <f>SUM(F27:F33)</f>
        <v>3463</v>
      </c>
      <c r="G34" s="52">
        <f>IF(B8=0,IF(B34=0,0,100%),(B34)/B8)</f>
        <v>0.06961440775802355</v>
      </c>
      <c r="H34" s="54">
        <f>IF(C8=0,IF(C34=0,0,100%),(C34)/C8)</f>
        <v>0.06912580297649923</v>
      </c>
      <c r="I34" s="141">
        <f>IF(D8=0,IF(D34=0,0,100%),(D34)/D8)</f>
        <v>0.06421661940095567</v>
      </c>
      <c r="J34" s="54">
        <f>IF(E8=0,IF(E34=0,0,100%),(E34)/E8)</f>
        <v>0.06869721614013137</v>
      </c>
      <c r="K34" s="53">
        <f>IF(F8=0,IF(F34=0,0,100%),(F34)/F8)</f>
        <v>0.0629556238296944</v>
      </c>
      <c r="L34" s="11"/>
    </row>
    <row r="35" spans="1:12" ht="25.5">
      <c r="A35" s="39" t="s">
        <v>2</v>
      </c>
      <c r="B35" s="12"/>
      <c r="C35" s="12"/>
      <c r="D35" s="12"/>
      <c r="E35" s="12"/>
      <c r="F35" s="14"/>
      <c r="G35" s="136"/>
      <c r="H35" s="12"/>
      <c r="I35" s="143"/>
      <c r="J35" s="12"/>
      <c r="K35" s="138"/>
      <c r="L35" s="11"/>
    </row>
    <row r="36" spans="1:12" ht="25.5">
      <c r="A36" s="7" t="s">
        <v>66</v>
      </c>
      <c r="B36" s="8">
        <v>134</v>
      </c>
      <c r="C36" s="8">
        <v>128</v>
      </c>
      <c r="D36" s="8">
        <v>166</v>
      </c>
      <c r="E36" s="8">
        <v>126</v>
      </c>
      <c r="F36" s="9">
        <v>153</v>
      </c>
      <c r="G36" s="52">
        <f>IF(B8=0,IF(B36=0,0,100%),(B36)/B8)</f>
        <v>0.002578311398445317</v>
      </c>
      <c r="H36" s="54">
        <f>IF(C8=0,IF(C36=0,0,100%),(C36)/C8)</f>
        <v>0.0025535650161592786</v>
      </c>
      <c r="I36" s="141">
        <f>IF(D8=0,IF(D36=0,0,100%),(D36)/D8)</f>
        <v>0.003224427955401888</v>
      </c>
      <c r="J36" s="54">
        <f>IF(E8=0,IF(E36=0,0,100%),(E36)/E8)</f>
        <v>0.0024632467938692526</v>
      </c>
      <c r="K36" s="53">
        <f>IF(F8=0,IF(F36=0,0,100%),(F36)/F8)</f>
        <v>0.002781464177286527</v>
      </c>
      <c r="L36" s="11"/>
    </row>
    <row r="37" spans="1:12" ht="12.75">
      <c r="A37" s="7" t="s">
        <v>171</v>
      </c>
      <c r="B37" s="8">
        <v>470</v>
      </c>
      <c r="C37" s="8">
        <v>459</v>
      </c>
      <c r="D37" s="8">
        <v>448</v>
      </c>
      <c r="E37" s="8">
        <v>415</v>
      </c>
      <c r="F37" s="9">
        <v>466</v>
      </c>
      <c r="G37" s="52">
        <f>IF(B8=0,IF(B37=0,0,100%),(B37)/B8)</f>
        <v>0.009043331024397753</v>
      </c>
      <c r="H37" s="54">
        <f>IF(C8=0,IF(C37=0,0,100%),(C37)/C8)</f>
        <v>0.009156924550133663</v>
      </c>
      <c r="I37" s="141">
        <f>IF(D8=0,IF(D37=0,0,100%),(D37)/D8)</f>
        <v>0.008702070626626783</v>
      </c>
      <c r="J37" s="54">
        <f>IF(E8=0,IF(E37=0,0,100%),(E37)/E8)</f>
        <v>0.008113074757585235</v>
      </c>
      <c r="K37" s="53">
        <f>IF(F8=0,IF(F37=0,0,100%),(F37)/F8)</f>
        <v>0.008471649062846547</v>
      </c>
      <c r="L37" s="11"/>
    </row>
    <row r="38" spans="1:12" ht="12.75">
      <c r="A38" s="7" t="s">
        <v>12</v>
      </c>
      <c r="B38" s="8">
        <v>2100</v>
      </c>
      <c r="C38" s="8">
        <v>2027</v>
      </c>
      <c r="D38" s="8">
        <v>2208</v>
      </c>
      <c r="E38" s="8">
        <v>2256</v>
      </c>
      <c r="F38" s="9">
        <v>2381</v>
      </c>
      <c r="G38" s="52">
        <f>IF(B8=0,IF(B38=0,0,100%),(B38)/B8)</f>
        <v>0.040406372662202726</v>
      </c>
      <c r="H38" s="54">
        <f>IF(C8=0,IF(C38=0,0,100%),(C38)/C8)</f>
        <v>0.04043809599808482</v>
      </c>
      <c r="I38" s="141">
        <f>IF(D8=0,IF(D38=0,0,100%),(D38)/D8)</f>
        <v>0.042888776659803424</v>
      </c>
      <c r="J38" s="54">
        <f>IF(E8=0,IF(E38=0,0,100%),(E38)/E8)</f>
        <v>0.04410384735689709</v>
      </c>
      <c r="K38" s="53">
        <f>IF(F8=0,IF(F38=0,0,100%),(F38)/F8)</f>
        <v>0.04328540003999491</v>
      </c>
      <c r="L38" s="11"/>
    </row>
    <row r="39" spans="1:12" ht="25.5">
      <c r="A39" s="7" t="s">
        <v>13</v>
      </c>
      <c r="B39" s="12">
        <v>1314</v>
      </c>
      <c r="C39" s="13">
        <v>1315</v>
      </c>
      <c r="D39" s="13">
        <v>1304</v>
      </c>
      <c r="E39" s="12">
        <v>1088</v>
      </c>
      <c r="F39" s="14">
        <v>1175</v>
      </c>
      <c r="G39" s="52">
        <f>IF(B8=0,IF(B39=0,0,100%),(B39)/B8)</f>
        <v>0.02528284460863542</v>
      </c>
      <c r="H39" s="54">
        <f>IF(C8=0,IF(C39=0,0,100%),(C39)/C8)</f>
        <v>0.02623389059569884</v>
      </c>
      <c r="I39" s="141">
        <f>IF(D8=0,IF(D39=0,0,100%),(D39)/D8)</f>
        <v>0.02532924128821724</v>
      </c>
      <c r="J39" s="54">
        <f>IF(E8=0,IF(E39=0,0,100%),(E39)/E8)</f>
        <v>0.021269940569283705</v>
      </c>
      <c r="K39" s="53">
        <f>IF(F8=0,IF(F39=0,0,100%),(F39)/F8)</f>
        <v>0.021360917701383462</v>
      </c>
      <c r="L39" s="11"/>
    </row>
    <row r="40" spans="1:12" ht="12.75">
      <c r="A40" s="7" t="s">
        <v>14</v>
      </c>
      <c r="B40" s="8">
        <v>231</v>
      </c>
      <c r="C40" s="8">
        <v>204</v>
      </c>
      <c r="D40" s="8">
        <v>219</v>
      </c>
      <c r="E40" s="8">
        <v>171</v>
      </c>
      <c r="F40" s="9">
        <v>210</v>
      </c>
      <c r="G40" s="52">
        <f>IF(B8=0,IF(B40=0,0,100%),(B40)/B8)</f>
        <v>0.0044447009928423</v>
      </c>
      <c r="H40" s="54">
        <f>IF(C8=0,IF(C40=0,0,100%),(C40)/C8)</f>
        <v>0.0040697442445038505</v>
      </c>
      <c r="I40" s="141">
        <f>IF(D8=0,IF(D40=0,0,100%),(D40)/D8)</f>
        <v>0.004253913989355503</v>
      </c>
      <c r="J40" s="54">
        <f>IF(E8=0,IF(E40=0,0,100%),(E40)/E8)</f>
        <v>0.0033429777916796997</v>
      </c>
      <c r="K40" s="53">
        <f>IF(F8=0,IF(F40=0,0,100%),(F40)/F8)</f>
        <v>0.0038176959296089587</v>
      </c>
      <c r="L40" s="11"/>
    </row>
    <row r="41" spans="1:12" ht="12.75">
      <c r="A41" s="7" t="s">
        <v>15</v>
      </c>
      <c r="B41" s="8">
        <v>70</v>
      </c>
      <c r="C41" s="8">
        <v>88</v>
      </c>
      <c r="D41" s="8">
        <v>68</v>
      </c>
      <c r="E41" s="8">
        <v>69</v>
      </c>
      <c r="F41" s="9">
        <v>52</v>
      </c>
      <c r="G41" s="52">
        <f>IF(B8=0,IF(B41=0,0,100%),(B41)/B8)</f>
        <v>0.0013468790887400908</v>
      </c>
      <c r="H41" s="54">
        <f>IF(C8=0,IF(C41=0,0,100%),(C41)/C8)</f>
        <v>0.001755575948609504</v>
      </c>
      <c r="I41" s="141">
        <f>IF(D8=0,IF(D41=0,0,100%),(D41)/D8)</f>
        <v>0.0013208500058272793</v>
      </c>
      <c r="J41" s="54">
        <f>IF(E8=0,IF(E41=0,0,100%),(E41)/E8)</f>
        <v>0.0013489208633093526</v>
      </c>
      <c r="K41" s="53">
        <f>IF(F8=0,IF(F41=0,0,100%),(F41)/F8)</f>
        <v>0.000945334230188885</v>
      </c>
      <c r="L41" s="11"/>
    </row>
    <row r="42" spans="1:12" ht="25.5">
      <c r="A42" s="7" t="s">
        <v>67</v>
      </c>
      <c r="B42" s="8">
        <v>119</v>
      </c>
      <c r="C42" s="8">
        <v>127</v>
      </c>
      <c r="D42" s="8">
        <v>111</v>
      </c>
      <c r="E42" s="8">
        <v>110</v>
      </c>
      <c r="F42" s="9">
        <v>137</v>
      </c>
      <c r="G42" s="52">
        <f>IF(B8=0,IF(B42=0,0,100%),(B42)/B8)</f>
        <v>0.0022896944508581543</v>
      </c>
      <c r="H42" s="54">
        <f>IF(C8=0,IF(C42=0,0,100%),(C42)/C8)</f>
        <v>0.0025336152894705343</v>
      </c>
      <c r="I42" s="141">
        <f>IF(D8=0,IF(D42=0,0,100%),(D42)/D8)</f>
        <v>0.002156093391865118</v>
      </c>
      <c r="J42" s="54">
        <f>IF(E8=0,IF(E42=0,0,100%),(E42)/E8)</f>
        <v>0.0021504535502033157</v>
      </c>
      <c r="K42" s="53">
        <f>IF(F8=0,IF(F42=0,0,100%),(F42)/F8)</f>
        <v>0.002490592106459178</v>
      </c>
      <c r="L42" s="11"/>
    </row>
    <row r="43" spans="1:12" ht="12.75">
      <c r="A43" s="7" t="s">
        <v>68</v>
      </c>
      <c r="B43" s="8">
        <v>756</v>
      </c>
      <c r="C43" s="8">
        <v>763</v>
      </c>
      <c r="D43" s="8">
        <v>774</v>
      </c>
      <c r="E43" s="8">
        <v>826</v>
      </c>
      <c r="F43" s="9">
        <v>836</v>
      </c>
      <c r="G43" s="52">
        <f>IF(B8=0,IF(B43=0,0,100%),(B43)/B8)</f>
        <v>0.01454629415839298</v>
      </c>
      <c r="H43" s="54">
        <f>IF(C8=0,IF(C43=0,0,100%),(C43)/C8)</f>
        <v>0.01522164146351195</v>
      </c>
      <c r="I43" s="141">
        <f>IF(D8=0,IF(D43=0,0,100%),(D43)/D8)</f>
        <v>0.015034380948681092</v>
      </c>
      <c r="J43" s="54">
        <f>IF(E8=0,IF(E43=0,0,100%),(E43)/E8)</f>
        <v>0.01614795120425399</v>
      </c>
      <c r="K43" s="53">
        <f>IF(F8=0,IF(F43=0,0,100%),(F43)/F8)</f>
        <v>0.015198065700728998</v>
      </c>
      <c r="L43" s="11"/>
    </row>
    <row r="44" spans="1:12" ht="12.75">
      <c r="A44" s="7" t="s">
        <v>69</v>
      </c>
      <c r="B44" s="12">
        <v>286</v>
      </c>
      <c r="C44" s="13">
        <v>294</v>
      </c>
      <c r="D44" s="13">
        <v>308</v>
      </c>
      <c r="E44" s="12">
        <v>285</v>
      </c>
      <c r="F44" s="14">
        <v>318</v>
      </c>
      <c r="G44" s="52">
        <f>IF(B8=0,IF(B44=0,0,100%),(B44)/B8)</f>
        <v>0.005502963133995229</v>
      </c>
      <c r="H44" s="54">
        <f>IF(C8=0,IF(C44=0,0,100%),(C44)/C8)</f>
        <v>0.005865219646490843</v>
      </c>
      <c r="I44" s="141">
        <f>IF(D8=0,IF(D44=0,0,100%),(D44)/D8)</f>
        <v>0.0059826735558059126</v>
      </c>
      <c r="J44" s="54">
        <f>IF(E8=0,IF(E44=0,0,100%),(E44)/E8)</f>
        <v>0.005571629652799499</v>
      </c>
      <c r="K44" s="53">
        <f>IF(F8=0,IF(F44=0,0,100%),(F44)/F8)</f>
        <v>0.005781082407693566</v>
      </c>
      <c r="L44" s="11"/>
    </row>
    <row r="45" spans="1:12" ht="12.75">
      <c r="A45" s="7" t="s">
        <v>70</v>
      </c>
      <c r="B45" s="8">
        <v>382</v>
      </c>
      <c r="C45" s="8">
        <v>336</v>
      </c>
      <c r="D45" s="8">
        <v>392</v>
      </c>
      <c r="E45" s="8">
        <v>377</v>
      </c>
      <c r="F45" s="9">
        <v>455</v>
      </c>
      <c r="G45" s="52">
        <f>IF(B8=0,IF(B45=0,0,100%),(B45)/B8)</f>
        <v>0.007350111598553067</v>
      </c>
      <c r="H45" s="54">
        <f>IF(C8=0,IF(C45=0,0,100%),(C45)/C8)</f>
        <v>0.0067031081674181064</v>
      </c>
      <c r="I45" s="141">
        <f>IF(D8=0,IF(D45=0,0,100%),(D45)/D8)</f>
        <v>0.007614311798298435</v>
      </c>
      <c r="J45" s="54">
        <f>IF(E8=0,IF(E45=0,0,100%),(E45)/E8)</f>
        <v>0.007370190803878636</v>
      </c>
      <c r="K45" s="53">
        <f>IF(F8=0,IF(F45=0,0,100%),(F45)/F8)</f>
        <v>0.008271674514152744</v>
      </c>
      <c r="L45" s="11"/>
    </row>
    <row r="46" spans="1:12" ht="12.75">
      <c r="A46" s="7" t="s">
        <v>71</v>
      </c>
      <c r="B46" s="8">
        <v>311</v>
      </c>
      <c r="C46" s="8">
        <v>298</v>
      </c>
      <c r="D46" s="8">
        <v>315</v>
      </c>
      <c r="E46" s="8">
        <v>296</v>
      </c>
      <c r="F46" s="9">
        <v>248</v>
      </c>
      <c r="G46" s="52">
        <f>IF(B8=0,IF(B46=0,0,100%),(B46)/B8)</f>
        <v>0.005983991379973832</v>
      </c>
      <c r="H46" s="54">
        <f>IF(C8=0,IF(C46=0,0,100%),(C46)/C8)</f>
        <v>0.0059450185532458205</v>
      </c>
      <c r="I46" s="141">
        <f>IF(D8=0,IF(D46=0,0,100%),(D46)/D8)</f>
        <v>0.0061186434093469565</v>
      </c>
      <c r="J46" s="54">
        <f>IF(E8=0,IF(E46=0,0,100%),(E46)/E8)</f>
        <v>0.005786675007819831</v>
      </c>
      <c r="K46" s="53">
        <f>IF(F8=0,IF(F46=0,0,100%),(F46)/F8)</f>
        <v>0.004508517097823913</v>
      </c>
      <c r="L46" s="11"/>
    </row>
    <row r="47" spans="1:12" ht="25.5">
      <c r="A47" s="37" t="s">
        <v>105</v>
      </c>
      <c r="B47" s="33">
        <f>SUM(B36:B46)</f>
        <v>6173</v>
      </c>
      <c r="C47" s="33">
        <f>SUM(C36:C46)</f>
        <v>6039</v>
      </c>
      <c r="D47" s="33">
        <f>SUM(D36:D46)</f>
        <v>6313</v>
      </c>
      <c r="E47" s="33">
        <f>SUM(E36:E46)</f>
        <v>6019</v>
      </c>
      <c r="F47" s="33">
        <f>SUM(F36:F46)</f>
        <v>6431</v>
      </c>
      <c r="G47" s="52">
        <f>IF(B8=0,IF(B47=0,0,100%),(B47)/B8)</f>
        <v>0.11877549449703687</v>
      </c>
      <c r="H47" s="54">
        <f>IF(C8=0,IF(C47=0,0,100%),(C47)/C8)</f>
        <v>0.12047639947332721</v>
      </c>
      <c r="I47" s="141">
        <f>IF(D8=0,IF(D47=0,0,100%),(D47)/D8)</f>
        <v>0.12262538362922963</v>
      </c>
      <c r="J47" s="54">
        <f>IF(E8=0,IF(E47=0,0,100%),(E47)/E8)</f>
        <v>0.1176689083515796</v>
      </c>
      <c r="K47" s="53">
        <f>IF(F8=0,IF(F47=0,0,100%),(F47)/F8)</f>
        <v>0.11691239296816769</v>
      </c>
      <c r="L47" s="11"/>
    </row>
    <row r="48" spans="1:12" ht="25.5">
      <c r="A48" s="39" t="s">
        <v>16</v>
      </c>
      <c r="B48" s="12"/>
      <c r="C48" s="12"/>
      <c r="D48" s="12"/>
      <c r="E48" s="12"/>
      <c r="F48" s="14"/>
      <c r="G48" s="136"/>
      <c r="H48" s="12"/>
      <c r="I48" s="143"/>
      <c r="J48" s="12"/>
      <c r="K48" s="138"/>
      <c r="L48" s="11"/>
    </row>
    <row r="49" spans="1:12" ht="25.5">
      <c r="A49" s="7" t="s">
        <v>166</v>
      </c>
      <c r="B49" s="8">
        <v>1132</v>
      </c>
      <c r="C49" s="8">
        <v>1049</v>
      </c>
      <c r="D49" s="8">
        <v>1068</v>
      </c>
      <c r="E49" s="8">
        <v>1001</v>
      </c>
      <c r="F49" s="9">
        <v>1098</v>
      </c>
      <c r="G49" s="52">
        <f>IF(B8=0,IF(B49=0,0,100%),(B49)/B8)</f>
        <v>0.021780958977911182</v>
      </c>
      <c r="H49" s="54">
        <f>IF(C8=0,IF(C49=0,0,100%),(C49)/C8)</f>
        <v>0.02092726329649284</v>
      </c>
      <c r="I49" s="141">
        <f>IF(D8=0,IF(D49=0,0,100%),(D49)/D8)</f>
        <v>0.02074511479740492</v>
      </c>
      <c r="J49" s="54">
        <f>IF(E8=0,IF(E49=0,0,100%),(E49)/E8)</f>
        <v>0.019569127306850172</v>
      </c>
      <c r="K49" s="53">
        <f>IF(F8=0,IF(F49=0,0,100%),(F49)/F8)</f>
        <v>0.019961095860526842</v>
      </c>
      <c r="L49" s="11"/>
    </row>
    <row r="50" spans="1:12" ht="25.5">
      <c r="A50" s="7" t="s">
        <v>17</v>
      </c>
      <c r="B50" s="8">
        <v>952</v>
      </c>
      <c r="C50" s="8">
        <v>903</v>
      </c>
      <c r="D50" s="8">
        <v>872</v>
      </c>
      <c r="E50" s="8">
        <v>928</v>
      </c>
      <c r="F50" s="9">
        <v>931</v>
      </c>
      <c r="G50" s="52">
        <f>IF(B8=0,IF(B50=0,0,100%),(B50)/B8)</f>
        <v>0.018317555606865234</v>
      </c>
      <c r="H50" s="54">
        <f>IF(C8=0,IF(C50=0,0,100%),(C50)/C8)</f>
        <v>0.018014603199936162</v>
      </c>
      <c r="I50" s="141">
        <f>IF(D8=0,IF(D50=0,0,100%),(D50)/D8)</f>
        <v>0.016937958898255702</v>
      </c>
      <c r="J50" s="54">
        <f>IF(E8=0,IF(E50=0,0,100%),(E50)/E8)</f>
        <v>0.018142008132624336</v>
      </c>
      <c r="K50" s="53">
        <f>IF(F8=0,IF(F50=0,0,100%),(F50)/F8)</f>
        <v>0.016925118621266385</v>
      </c>
      <c r="L50" s="11"/>
    </row>
    <row r="51" spans="1:12" ht="25.5">
      <c r="A51" s="7" t="s">
        <v>18</v>
      </c>
      <c r="B51" s="8">
        <v>1158</v>
      </c>
      <c r="C51" s="8">
        <v>1193</v>
      </c>
      <c r="D51" s="8">
        <v>1265</v>
      </c>
      <c r="E51" s="8">
        <v>1285</v>
      </c>
      <c r="F51" s="9">
        <v>1366</v>
      </c>
      <c r="G51" s="52">
        <f>IF(B8=0,IF(B51=0,0,100%),(B51)/B8)</f>
        <v>0.02228122835372893</v>
      </c>
      <c r="H51" s="54">
        <f>IF(C8=0,IF(C51=0,0,100%),(C51)/C8)</f>
        <v>0.023800023939672028</v>
      </c>
      <c r="I51" s="141">
        <f>IF(D8=0,IF(D51=0,0,100%),(D51)/D8)</f>
        <v>0.024571694961345713</v>
      </c>
      <c r="J51" s="54">
        <f>IF(E8=0,IF(E51=0,0,100%),(E51)/E8)</f>
        <v>0.02512120738192055</v>
      </c>
      <c r="K51" s="53">
        <f>IF(F8=0,IF(F51=0,0,100%),(F51)/F8)</f>
        <v>0.024833203046884942</v>
      </c>
      <c r="L51" s="11"/>
    </row>
    <row r="52" spans="1:12" ht="12.75">
      <c r="A52" s="37" t="s">
        <v>172</v>
      </c>
      <c r="B52" s="33">
        <f>SUM(B49:B51)</f>
        <v>3242</v>
      </c>
      <c r="C52" s="33">
        <f>SUM(C49:C51)</f>
        <v>3145</v>
      </c>
      <c r="D52" s="33">
        <f>SUM(D49:D51)</f>
        <v>3205</v>
      </c>
      <c r="E52" s="33">
        <f>SUM(E49:E51)</f>
        <v>3214</v>
      </c>
      <c r="F52" s="33">
        <f>SUM(F49:F51)</f>
        <v>3395</v>
      </c>
      <c r="G52" s="52">
        <f>IF(B8=0,IF(B52=0,0,100%),(B52)/B8)</f>
        <v>0.06237974293850535</v>
      </c>
      <c r="H52" s="54">
        <f>IF(C8=0,IF(C52=0,0,100%),(C52)/C8)</f>
        <v>0.06274189043610102</v>
      </c>
      <c r="I52" s="141">
        <f>IF(D8=0,IF(D52=0,0,100%),(D52)/D8)</f>
        <v>0.06225476865700633</v>
      </c>
      <c r="J52" s="54">
        <f>IF(E8=0,IF(E52=0,0,100%),(E52)/E8)</f>
        <v>0.06283234282139506</v>
      </c>
      <c r="K52" s="53">
        <f>IF(F8=0,IF(F52=0,0,100%),(F52)/F8)</f>
        <v>0.06171941752867817</v>
      </c>
      <c r="L52" s="11"/>
    </row>
    <row r="53" spans="1:12" ht="12.75">
      <c r="A53" s="38" t="s">
        <v>19</v>
      </c>
      <c r="B53" s="12"/>
      <c r="C53" s="12"/>
      <c r="D53" s="12"/>
      <c r="E53" s="12"/>
      <c r="F53" s="14"/>
      <c r="G53" s="52"/>
      <c r="H53" s="54"/>
      <c r="I53" s="141"/>
      <c r="J53" s="54"/>
      <c r="K53" s="53"/>
      <c r="L53" s="11"/>
    </row>
    <row r="54" spans="1:12" ht="25.5">
      <c r="A54" s="7" t="s">
        <v>72</v>
      </c>
      <c r="B54" s="8">
        <v>1406</v>
      </c>
      <c r="C54" s="8">
        <v>1321</v>
      </c>
      <c r="D54" s="8">
        <v>1373</v>
      </c>
      <c r="E54" s="8">
        <v>1328</v>
      </c>
      <c r="F54" s="9">
        <v>1391</v>
      </c>
      <c r="G54" s="52">
        <f>IF(B8=0,IF(B54=0,0,100%),(B54)/B8)</f>
        <v>0.02705302855383668</v>
      </c>
      <c r="H54" s="54">
        <f>IF(C8=0,IF(C54=0,0,100%),(C54)/C8)</f>
        <v>0.026353588955831304</v>
      </c>
      <c r="I54" s="141">
        <f>IF(D8=0,IF(D54=0,0,100%),(D54)/D8)</f>
        <v>0.026669515558836097</v>
      </c>
      <c r="J54" s="54">
        <f>IF(E8=0,IF(E54=0,0,100%),(E54)/E8)</f>
        <v>0.025961839224272757</v>
      </c>
      <c r="K54" s="53">
        <f>IF(F8=0,IF(F54=0,0,100%),(F54)/F8)</f>
        <v>0.025287690657552674</v>
      </c>
      <c r="L54" s="11"/>
    </row>
    <row r="55" spans="1:12" ht="25.5">
      <c r="A55" s="7" t="s">
        <v>20</v>
      </c>
      <c r="B55" s="12">
        <v>842</v>
      </c>
      <c r="C55" s="13">
        <v>808</v>
      </c>
      <c r="D55" s="13">
        <v>914</v>
      </c>
      <c r="E55" s="12">
        <v>931</v>
      </c>
      <c r="F55" s="14">
        <v>1012</v>
      </c>
      <c r="G55" s="52">
        <f>IF(B8=0,IF(B55=0,0,100%),(B55)/B8)</f>
        <v>0.016201031324559377</v>
      </c>
      <c r="H55" s="54">
        <f>IF(C8=0,IF(C55=0,0,100%),(C55)/C8)</f>
        <v>0.016119379164505447</v>
      </c>
      <c r="I55" s="141">
        <f>IF(D8=0,IF(D55=0,0,100%),(D55)/D8)</f>
        <v>0.01775377801950196</v>
      </c>
      <c r="J55" s="54">
        <f>IF(E8=0,IF(E55=0,0,100%),(E55)/E8)</f>
        <v>0.0182006568658117</v>
      </c>
      <c r="K55" s="53">
        <f>IF(F8=0,IF(F55=0,0,100%),(F55)/F8)</f>
        <v>0.01839765847982984</v>
      </c>
      <c r="L55" s="11"/>
    </row>
    <row r="56" spans="1:12" ht="38.25">
      <c r="A56" s="7" t="s">
        <v>170</v>
      </c>
      <c r="B56" s="8">
        <v>1289</v>
      </c>
      <c r="C56" s="8">
        <v>1262</v>
      </c>
      <c r="D56" s="8">
        <v>1281</v>
      </c>
      <c r="E56" s="8">
        <v>1182</v>
      </c>
      <c r="F56" s="9">
        <v>1348</v>
      </c>
      <c r="G56" s="52">
        <f>IF(B8=0,IF(B56=0,0,100%),(B56)/B8)</f>
        <v>0.024801816362656815</v>
      </c>
      <c r="H56" s="54">
        <f>IF(C8=0,IF(C56=0,0,100%),(C56)/C8)</f>
        <v>0.025176555081195387</v>
      </c>
      <c r="I56" s="141">
        <f>IF(D8=0,IF(D56=0,0,100%),(D56)/D8)</f>
        <v>0.024882483198010955</v>
      </c>
      <c r="J56" s="54">
        <f>IF(E8=0,IF(E56=0,0,100%),(E56)/E8)</f>
        <v>0.02310760087582108</v>
      </c>
      <c r="K56" s="53">
        <f>IF(F8=0,IF(F56=0,0,100%),(F56)/F8)</f>
        <v>0.024505971967204172</v>
      </c>
      <c r="L56" s="11"/>
    </row>
    <row r="57" spans="1:12" ht="12.75" customHeight="1">
      <c r="A57" s="7" t="s">
        <v>73</v>
      </c>
      <c r="B57" s="8">
        <v>16</v>
      </c>
      <c r="C57" s="8">
        <v>10</v>
      </c>
      <c r="D57" s="8">
        <v>12</v>
      </c>
      <c r="E57" s="8">
        <v>3</v>
      </c>
      <c r="F57" s="9">
        <v>4</v>
      </c>
      <c r="G57" s="52">
        <f>IF(B8=0,IF(B57=0,0,100%),(B57)/B8)</f>
        <v>0.00030785807742630646</v>
      </c>
      <c r="H57" s="54">
        <f>IF(C8=0,IF(C57=0,0,100%),(C57)/C8)</f>
        <v>0.00019949726688744365</v>
      </c>
      <c r="I57" s="141">
        <f>IF(D8=0,IF(D57=0,0,100%),(D57)/D8)</f>
        <v>0.00023309117749893167</v>
      </c>
      <c r="J57" s="54">
        <f>IF(E8=0,IF(E57=0,0,100%),(E57)/E8)</f>
        <v>5.8648733187363156E-05</v>
      </c>
      <c r="K57" s="53">
        <f>IF(F8=0,IF(F57=0,0,100%),(F57)/F8)</f>
        <v>7.271801770683732E-05</v>
      </c>
      <c r="L57" s="11"/>
    </row>
    <row r="58" spans="1:12" ht="12.75" customHeight="1">
      <c r="A58" s="7" t="s">
        <v>21</v>
      </c>
      <c r="B58" s="12">
        <v>2831</v>
      </c>
      <c r="C58" s="13">
        <v>2782</v>
      </c>
      <c r="D58" s="13">
        <v>2658</v>
      </c>
      <c r="E58" s="12">
        <v>2665</v>
      </c>
      <c r="F58" s="14">
        <v>2896</v>
      </c>
      <c r="G58" s="52">
        <f>IF(B8=0,IF(B58=0,0,100%),(B58)/B8)</f>
        <v>0.0544716385746171</v>
      </c>
      <c r="H58" s="54">
        <f>IF(C8=0,IF(C58=0,0,100%),(C58)/C8)</f>
        <v>0.055500139648086824</v>
      </c>
      <c r="I58" s="141">
        <f>IF(D8=0,IF(D58=0,0,100%),(D58)/D8)</f>
        <v>0.051629695816013364</v>
      </c>
      <c r="J58" s="54">
        <f>IF(E8=0,IF(E58=0,0,100%),(E58)/E8)</f>
        <v>0.0520996246481076</v>
      </c>
      <c r="K58" s="53">
        <f>IF(F8=0,IF(F58=0,0,100%),(F58)/F8)</f>
        <v>0.05264784481975021</v>
      </c>
      <c r="L58" s="11"/>
    </row>
    <row r="59" spans="1:12" ht="25.5">
      <c r="A59" s="7" t="s">
        <v>22</v>
      </c>
      <c r="B59" s="8">
        <v>810</v>
      </c>
      <c r="C59" s="8">
        <v>838</v>
      </c>
      <c r="D59" s="8">
        <v>831</v>
      </c>
      <c r="E59" s="8">
        <v>900</v>
      </c>
      <c r="F59" s="9">
        <v>956</v>
      </c>
      <c r="G59" s="52">
        <f>IF(B8=0,IF(B59=0,0,100%),(B59)/B8)</f>
        <v>0.015585315169706765</v>
      </c>
      <c r="H59" s="54">
        <f>IF(C8=0,IF(C59=0,0,100%),(C59)/C8)</f>
        <v>0.01671787096516778</v>
      </c>
      <c r="I59" s="141">
        <f>IF(D8=0,IF(D59=0,0,100%),(D59)/D8)</f>
        <v>0.016141564041801018</v>
      </c>
      <c r="J59" s="54">
        <f>IF(E8=0,IF(E59=0,0,100%),(E59)/E8)</f>
        <v>0.017594619956208944</v>
      </c>
      <c r="K59" s="53">
        <f>IF(F8=0,IF(F59=0,0,100%),(F59)/F8)</f>
        <v>0.017379606231934117</v>
      </c>
      <c r="L59" s="11"/>
    </row>
    <row r="60" spans="1:12" ht="12.75" customHeight="1">
      <c r="A60" s="7" t="s">
        <v>74</v>
      </c>
      <c r="B60" s="8">
        <v>299</v>
      </c>
      <c r="C60" s="8">
        <v>417</v>
      </c>
      <c r="D60" s="8">
        <v>396</v>
      </c>
      <c r="E60" s="8">
        <v>412</v>
      </c>
      <c r="F60" s="9">
        <v>426</v>
      </c>
      <c r="G60" s="52">
        <f>IF(B8=0,IF(B60=0,0,100%),(B60)/B8)</f>
        <v>0.0057530978219041025</v>
      </c>
      <c r="H60" s="54">
        <f>IF(C8=0,IF(C60=0,0,100%),(C60)/C8)</f>
        <v>0.0083190360292064</v>
      </c>
      <c r="I60" s="141">
        <f>IF(D8=0,IF(D60=0,0,100%),(D60)/D8)</f>
        <v>0.007692008857464745</v>
      </c>
      <c r="J60" s="54">
        <f>IF(E8=0,IF(E60=0,0,100%),(E60)/E8)</f>
        <v>0.008054426024397873</v>
      </c>
      <c r="K60" s="53">
        <f>IF(F8=0,IF(F60=0,0,100%),(F60)/F8)</f>
        <v>0.007744468885778174</v>
      </c>
      <c r="L60" s="11"/>
    </row>
    <row r="61" spans="1:12" ht="12.75" customHeight="1">
      <c r="A61" s="7" t="s">
        <v>75</v>
      </c>
      <c r="B61" s="12">
        <v>278</v>
      </c>
      <c r="C61" s="13">
        <v>215</v>
      </c>
      <c r="D61" s="13">
        <v>252</v>
      </c>
      <c r="E61" s="12">
        <v>277</v>
      </c>
      <c r="F61" s="14">
        <v>235</v>
      </c>
      <c r="G61" s="52">
        <f>IF(B8=0,IF(B61=0,0,100%),(B61)/B8)</f>
        <v>0.005349034095282075</v>
      </c>
      <c r="H61" s="54">
        <f>IF(C8=0,IF(C61=0,0,100%),(C61)/C8)</f>
        <v>0.004289191238080039</v>
      </c>
      <c r="I61" s="141">
        <f>IF(D8=0,IF(D61=0,0,100%),(D61)/D8)</f>
        <v>0.004894914727477565</v>
      </c>
      <c r="J61" s="54">
        <f>IF(E8=0,IF(E61=0,0,100%),(E61)/E8)</f>
        <v>0.005415233030966531</v>
      </c>
      <c r="K61" s="53">
        <f>IF(F8=0,IF(F61=0,0,100%),(F61)/F8)</f>
        <v>0.004272183540276692</v>
      </c>
      <c r="L61" s="11"/>
    </row>
    <row r="62" spans="1:11" ht="38.25">
      <c r="A62" s="7" t="s">
        <v>23</v>
      </c>
      <c r="B62" s="8">
        <v>788</v>
      </c>
      <c r="C62" s="8">
        <v>752</v>
      </c>
      <c r="D62" s="8">
        <v>803</v>
      </c>
      <c r="E62" s="8">
        <v>693</v>
      </c>
      <c r="F62" s="9">
        <v>845</v>
      </c>
      <c r="G62" s="52">
        <f>IF(B8=0,IF(B62=0,0,100%),(B62)/B8)</f>
        <v>0.015162010313245594</v>
      </c>
      <c r="H62" s="54">
        <f>IF(C8=0,IF(C62=0,0,100%),(C62)/C8)</f>
        <v>0.015002194469935762</v>
      </c>
      <c r="I62" s="141">
        <f>IF(D8=0,IF(D62=0,0,100%),(D62)/D8)</f>
        <v>0.015597684627636844</v>
      </c>
      <c r="J62" s="54">
        <f>IF(E8=0,IF(E62=0,0,100%),(E62)/E8)</f>
        <v>0.013547857366280888</v>
      </c>
      <c r="K62" s="53">
        <f>IF(F8=0,IF(F62=0,0,100%),(F62)/F8)</f>
        <v>0.015361681240569382</v>
      </c>
    </row>
    <row r="63" spans="1:11" ht="12.75" customHeight="1">
      <c r="A63" s="7" t="s">
        <v>24</v>
      </c>
      <c r="B63" s="12">
        <v>391</v>
      </c>
      <c r="C63" s="13">
        <v>381</v>
      </c>
      <c r="D63" s="13">
        <v>397</v>
      </c>
      <c r="E63" s="12">
        <v>389</v>
      </c>
      <c r="F63" s="14">
        <v>484</v>
      </c>
      <c r="G63" s="52">
        <f>IF(B8=0,IF(B63=0,0,100%),(B63)/B8)</f>
        <v>0.007523281767105364</v>
      </c>
      <c r="H63" s="54">
        <f>IF(C8=0,IF(C63=0,0,100%),(C63)/C8)</f>
        <v>0.007600845868411602</v>
      </c>
      <c r="I63" s="141">
        <f>IF(D8=0,IF(D63=0,0,100%),(D63)/D8)</f>
        <v>0.007711433122256322</v>
      </c>
      <c r="J63" s="54">
        <f>IF(E8=0,IF(E63=0,0,100%),(E63)/E8)</f>
        <v>0.007604785736628089</v>
      </c>
      <c r="K63" s="53">
        <f>IF(F8=0,IF(F63=0,0,100%),(F63)/F8)</f>
        <v>0.008798880142527315</v>
      </c>
    </row>
    <row r="64" spans="1:11" ht="12.75" customHeight="1">
      <c r="A64" s="7" t="s">
        <v>169</v>
      </c>
      <c r="B64" s="12">
        <v>41</v>
      </c>
      <c r="C64" s="13">
        <v>42</v>
      </c>
      <c r="D64" s="13">
        <v>44</v>
      </c>
      <c r="E64" s="12">
        <v>40</v>
      </c>
      <c r="F64" s="14">
        <v>46</v>
      </c>
      <c r="G64" s="52">
        <f>IF(B8=0,IF(B64=0,0,100%),(B64)/B8)</f>
        <v>0.0007888863234049103</v>
      </c>
      <c r="H64" s="54">
        <f>IF(C8=0,IF(C64=0,0,100%),(C64)/C8)</f>
        <v>0.0008378885209272633</v>
      </c>
      <c r="I64" s="141">
        <f>IF(D8=0,IF(D64=0,0,100%),(D64)/D8)</f>
        <v>0.0008546676508294161</v>
      </c>
      <c r="J64" s="54">
        <f>IF(E8=0,IF(E64=0,0,100%),(E64)/E8)</f>
        <v>0.0007819831091648421</v>
      </c>
      <c r="K64" s="53">
        <f>IF(F8=0,IF(F64=0,0,100%),(F64)/F8)</f>
        <v>0.0008362572036286291</v>
      </c>
    </row>
    <row r="65" spans="1:11" ht="25.5">
      <c r="A65" s="7" t="s">
        <v>25</v>
      </c>
      <c r="B65" s="12">
        <v>437</v>
      </c>
      <c r="C65" s="13">
        <v>401</v>
      </c>
      <c r="D65" s="13">
        <v>419</v>
      </c>
      <c r="E65" s="12">
        <v>358</v>
      </c>
      <c r="F65" s="14">
        <v>385</v>
      </c>
      <c r="G65" s="52">
        <f>IF(B8=0,IF(B65=0,0,100%),(B65)/B8)</f>
        <v>0.008408373739705996</v>
      </c>
      <c r="H65" s="54">
        <f>IF(C8=0,IF(C65=0,0,100%),(C65)/C8)</f>
        <v>0.00799984040218649</v>
      </c>
      <c r="I65" s="141">
        <f>IF(D8=0,IF(D65=0,0,100%),(D65)/D8)</f>
        <v>0.00813876694767103</v>
      </c>
      <c r="J65" s="54">
        <f>IF(E8=0,IF(E65=0,0,100%),(E65)/E8)</f>
        <v>0.006998748827025336</v>
      </c>
      <c r="K65" s="53">
        <f>IF(F8=0,IF(F65=0,0,100%),(F65)/F8)</f>
        <v>0.006999109204283091</v>
      </c>
    </row>
    <row r="66" spans="1:11" ht="12.75" customHeight="1">
      <c r="A66" s="37" t="s">
        <v>106</v>
      </c>
      <c r="B66" s="33">
        <f>SUM(B54:B65)</f>
        <v>9428</v>
      </c>
      <c r="C66" s="33">
        <f>SUM(C54:C65)</f>
        <v>9229</v>
      </c>
      <c r="D66" s="33">
        <f>SUM(D54:D65)</f>
        <v>9380</v>
      </c>
      <c r="E66" s="33">
        <f>SUM(E54:E65)</f>
        <v>9178</v>
      </c>
      <c r="F66" s="33">
        <f>SUM(F54:F65)</f>
        <v>10028</v>
      </c>
      <c r="G66" s="52">
        <f>IF(B8=0,IF(B66=0,0,100%),(B66)/B8)</f>
        <v>0.1814053721234511</v>
      </c>
      <c r="H66" s="54">
        <f>IF(C8=0,IF(C66=0,0,100%),(C66)/C8)</f>
        <v>0.18411602761042173</v>
      </c>
      <c r="I66" s="141">
        <f>IF(D8=0,IF(D66=0,0,100%),(D66)/D8)</f>
        <v>0.18219960374499825</v>
      </c>
      <c r="J66" s="54">
        <f>IF(E8=0,IF(E66=0,0,100%),(E66)/E8)</f>
        <v>0.179426024397873</v>
      </c>
      <c r="K66" s="53">
        <f>IF(F8=0,IF(F66=0,0,100%),(F66)/F8)</f>
        <v>0.18230407039104113</v>
      </c>
    </row>
    <row r="67" spans="1:11" ht="12.75" customHeight="1">
      <c r="A67" s="1" t="s">
        <v>107</v>
      </c>
      <c r="B67" s="8"/>
      <c r="C67" s="8"/>
      <c r="D67" s="8"/>
      <c r="E67" s="8"/>
      <c r="F67" s="9"/>
      <c r="G67" s="52"/>
      <c r="H67" s="54"/>
      <c r="I67" s="141"/>
      <c r="J67" s="54"/>
      <c r="K67" s="53"/>
    </row>
    <row r="68" spans="1:11" ht="12.75" customHeight="1">
      <c r="A68" s="2" t="s">
        <v>76</v>
      </c>
      <c r="B68" s="12">
        <v>419</v>
      </c>
      <c r="C68" s="13">
        <v>366</v>
      </c>
      <c r="D68" s="13">
        <v>387</v>
      </c>
      <c r="E68" s="12">
        <v>410</v>
      </c>
      <c r="F68" s="14">
        <v>441</v>
      </c>
      <c r="G68" s="52">
        <f>IF(B8=0,IF(B68=0,0,100%),(B68)/B8)</f>
        <v>0.008062033402601402</v>
      </c>
      <c r="H68" s="54">
        <f>IF(C8=0,IF(C68=0,0,100%),(C68)/C8)</f>
        <v>0.007301599968080438</v>
      </c>
      <c r="I68" s="141">
        <f>IF(D8=0,IF(D68=0,0,100%),(D68)/D8)</f>
        <v>0.007517190474340546</v>
      </c>
      <c r="J68" s="54">
        <f>IF(E8=0,IF(E68=0,0,100%),(E68)/E8)</f>
        <v>0.008015326868939632</v>
      </c>
      <c r="K68" s="53">
        <f>IF(F8=0,IF(F68=0,0,100%),(F68)/F8)</f>
        <v>0.008017161452178814</v>
      </c>
    </row>
    <row r="69" spans="1:11" ht="12.75" customHeight="1">
      <c r="A69" s="2" t="s">
        <v>77</v>
      </c>
      <c r="B69" s="8">
        <v>19</v>
      </c>
      <c r="C69" s="8">
        <v>10</v>
      </c>
      <c r="D69" s="8">
        <v>12</v>
      </c>
      <c r="E69" s="8">
        <v>13</v>
      </c>
      <c r="F69" s="9">
        <v>12</v>
      </c>
      <c r="G69" s="52">
        <f>IF(B8=0,IF(B69=0,0,100%),(B69)/B8)</f>
        <v>0.00036558146694373896</v>
      </c>
      <c r="H69" s="54">
        <f>IF(C8=0,IF(C69=0,0,100%),(C69)/C8)</f>
        <v>0.00019949726688744365</v>
      </c>
      <c r="I69" s="141">
        <f>IF(D8=0,IF(D69=0,0,100%),(D69)/D8)</f>
        <v>0.00023309117749893167</v>
      </c>
      <c r="J69" s="54">
        <f>IF(E8=0,IF(E69=0,0,100%),(E69)/E8)</f>
        <v>0.0002541445104785737</v>
      </c>
      <c r="K69" s="53">
        <f>IF(F8=0,IF(F69=0,0,100%),(F69)/F8)</f>
        <v>0.00021815405312051192</v>
      </c>
    </row>
    <row r="70" spans="1:11" ht="12.75" customHeight="1">
      <c r="A70" s="2" t="s">
        <v>78</v>
      </c>
      <c r="B70" s="8">
        <v>80</v>
      </c>
      <c r="C70" s="8">
        <v>53</v>
      </c>
      <c r="D70" s="8">
        <v>74</v>
      </c>
      <c r="E70" s="8">
        <v>62</v>
      </c>
      <c r="F70" s="9">
        <v>72</v>
      </c>
      <c r="G70" s="52">
        <f>IF(B8=0,IF(B70=0,0,100%),(B70)/B8)</f>
        <v>0.0015392903871315324</v>
      </c>
      <c r="H70" s="54">
        <f>IF(C8=0,IF(C70=0,0,100%),(C70)/C8)</f>
        <v>0.0010573355145034513</v>
      </c>
      <c r="I70" s="141">
        <f>IF(D8=0,IF(D70=0,0,100%),(D70)/D8)</f>
        <v>0.0014373955945767452</v>
      </c>
      <c r="J70" s="54">
        <f>IF(E8=0,IF(E70=0,0,100%),(E70)/E8)</f>
        <v>0.0012120738192055052</v>
      </c>
      <c r="K70" s="53">
        <f>IF(F8=0,IF(F70=0,0,100%),(F70)/F8)</f>
        <v>0.0013089243187230715</v>
      </c>
    </row>
    <row r="71" spans="1:11" ht="12.75" customHeight="1">
      <c r="A71" s="2" t="s">
        <v>112</v>
      </c>
      <c r="B71" s="12">
        <v>155</v>
      </c>
      <c r="C71" s="13">
        <v>172</v>
      </c>
      <c r="D71" s="13">
        <v>148</v>
      </c>
      <c r="E71" s="12">
        <v>139</v>
      </c>
      <c r="F71" s="14">
        <v>120</v>
      </c>
      <c r="G71" s="52">
        <f>IF(B8=0,IF(B71=0,0,100%),(B71)/B8)</f>
        <v>0.002982375125067344</v>
      </c>
      <c r="H71" s="54">
        <f>IF(C8=0,IF(C71=0,0,100%),(C71)/C8)</f>
        <v>0.0034313529904640306</v>
      </c>
      <c r="I71" s="141">
        <f>IF(D8=0,IF(D71=0,0,100%),(D71)/D8)</f>
        <v>0.0028747911891534904</v>
      </c>
      <c r="J71" s="54">
        <f>IF(E8=0,IF(E71=0,0,100%),(E71)/E8)</f>
        <v>0.002717391304347826</v>
      </c>
      <c r="K71" s="53">
        <f>IF(F8=0,IF(F71=0,0,100%),(F71)/F8)</f>
        <v>0.0021815405312051194</v>
      </c>
    </row>
    <row r="72" spans="1:11" ht="12.75" customHeight="1">
      <c r="A72" s="2" t="s">
        <v>79</v>
      </c>
      <c r="B72" s="8">
        <v>47</v>
      </c>
      <c r="C72" s="8">
        <v>52</v>
      </c>
      <c r="D72" s="8">
        <v>64</v>
      </c>
      <c r="E72" s="8">
        <v>51</v>
      </c>
      <c r="F72" s="9">
        <v>41</v>
      </c>
      <c r="G72" s="52">
        <f>IF(B8=0,IF(B72=0,0,100%),(B72)/B8)</f>
        <v>0.0009043331024397753</v>
      </c>
      <c r="H72" s="54">
        <f>IF(C8=0,IF(C72=0,0,100%),(C72)/C8)</f>
        <v>0.001037385787814707</v>
      </c>
      <c r="I72" s="141">
        <f>IF(D8=0,IF(D72=0,0,100%),(D72)/D8)</f>
        <v>0.001243152946660969</v>
      </c>
      <c r="J72" s="54">
        <f>IF(E8=0,IF(E72=0,0,100%),(E72)/E8)</f>
        <v>0.0009970284641851737</v>
      </c>
      <c r="K72" s="53">
        <f>IF(F8=0,IF(F72=0,0,100%),(F72)/F8)</f>
        <v>0.0007453596814950825</v>
      </c>
    </row>
    <row r="73" spans="1:11" ht="12.75" customHeight="1">
      <c r="A73" s="2" t="s">
        <v>113</v>
      </c>
      <c r="B73" s="12">
        <v>115</v>
      </c>
      <c r="C73" s="13">
        <v>106</v>
      </c>
      <c r="D73" s="13">
        <v>103</v>
      </c>
      <c r="E73" s="12">
        <v>111</v>
      </c>
      <c r="F73" s="14">
        <v>112</v>
      </c>
      <c r="G73" s="52">
        <f>IF(B8=0,IF(B73=0,0,100%),(B73)/B8)</f>
        <v>0.0022127299315015778</v>
      </c>
      <c r="H73" s="54">
        <f>IF(C8=0,IF(C73=0,0,100%),(C73)/C8)</f>
        <v>0.0021146710290069026</v>
      </c>
      <c r="I73" s="141">
        <f>IF(D8=0,IF(D73=0,0,100%),(D73)/D8)</f>
        <v>0.002000699273532497</v>
      </c>
      <c r="J73" s="54">
        <f>IF(E8=0,IF(E73=0,0,100%),(E73)/E8)</f>
        <v>0.0021700031279324366</v>
      </c>
      <c r="K73" s="53">
        <f>IF(F8=0,IF(F73=0,0,100%),(F73)/F8)</f>
        <v>0.0020361044957914447</v>
      </c>
    </row>
    <row r="74" spans="1:11" ht="12.75" customHeight="1">
      <c r="A74" s="2" t="s">
        <v>114</v>
      </c>
      <c r="B74" s="12">
        <v>82</v>
      </c>
      <c r="C74" s="13">
        <v>69</v>
      </c>
      <c r="D74" s="13">
        <v>79</v>
      </c>
      <c r="E74" s="12">
        <v>73</v>
      </c>
      <c r="F74" s="14">
        <v>61</v>
      </c>
      <c r="G74" s="52">
        <f>IF(B8=0,IF(B74=0,0,100%),(B74)/B8)</f>
        <v>0.0015777726468098206</v>
      </c>
      <c r="H74" s="54">
        <f>IF(C8=0,IF(C74=0,0,100%),(C74)/C8)</f>
        <v>0.0013765311415233612</v>
      </c>
      <c r="I74" s="141">
        <f>IF(D8=0,IF(D74=0,0,100%),(D74)/D8)</f>
        <v>0.0015345169185346334</v>
      </c>
      <c r="J74" s="54">
        <f>IF(E8=0,IF(E74=0,0,100%),(E74)/E8)</f>
        <v>0.0014271191742258368</v>
      </c>
      <c r="K74" s="53">
        <f>IF(F8=0,IF(F74=0,0,100%),(F74)/F8)</f>
        <v>0.001108949770029269</v>
      </c>
    </row>
    <row r="75" spans="1:12" s="40" customFormat="1" ht="12.75" customHeight="1">
      <c r="A75" s="3" t="s">
        <v>126</v>
      </c>
      <c r="B75" s="33">
        <f>SUM(B68:B74)</f>
        <v>917</v>
      </c>
      <c r="C75" s="33">
        <f>SUM(C68:C74)</f>
        <v>828</v>
      </c>
      <c r="D75" s="33">
        <f>SUM(D68:D74)</f>
        <v>867</v>
      </c>
      <c r="E75" s="33">
        <f>SUM(E68:E74)</f>
        <v>859</v>
      </c>
      <c r="F75" s="33">
        <f>SUM(F68:F74)</f>
        <v>859</v>
      </c>
      <c r="G75" s="52">
        <f>IF(B8=0,IF(B75=0,0,100%),(B75)/B8)</f>
        <v>0.01764411606249519</v>
      </c>
      <c r="H75" s="54">
        <f>IF(C8=0,IF(C75=0,0,100%),(C75)/C8)</f>
        <v>0.016518373698280332</v>
      </c>
      <c r="I75" s="141">
        <f>IF(D8=0,IF(D75=0,0,100%),(D75)/D8)</f>
        <v>0.01684083757429781</v>
      </c>
      <c r="J75" s="54">
        <f>IF(E8=0,IF(E75=0,0,100%),(E75)/E8)</f>
        <v>0.01679308726931498</v>
      </c>
      <c r="K75" s="53">
        <f>IF(F8=0,IF(F75=0,0,100%),(F75)/F8)</f>
        <v>0.015616194302543313</v>
      </c>
      <c r="L75" s="10"/>
    </row>
    <row r="76" spans="1:11" ht="12.75" customHeight="1">
      <c r="A76" s="4" t="s">
        <v>26</v>
      </c>
      <c r="B76" s="12"/>
      <c r="C76" s="12"/>
      <c r="D76" s="12"/>
      <c r="E76" s="12"/>
      <c r="F76" s="14"/>
      <c r="G76" s="136"/>
      <c r="H76" s="12"/>
      <c r="I76" s="143"/>
      <c r="J76" s="12"/>
      <c r="K76" s="138"/>
    </row>
    <row r="77" spans="1:11" ht="12.75" customHeight="1">
      <c r="A77" s="2" t="s">
        <v>27</v>
      </c>
      <c r="B77" s="12">
        <v>459</v>
      </c>
      <c r="C77" s="13">
        <v>416</v>
      </c>
      <c r="D77" s="13">
        <v>378</v>
      </c>
      <c r="E77" s="12">
        <v>350</v>
      </c>
      <c r="F77" s="14">
        <v>359</v>
      </c>
      <c r="G77" s="52">
        <f>IF(B8=0,IF(B77=0,0,100%),(B77)/B8)</f>
        <v>0.008831678596167167</v>
      </c>
      <c r="H77" s="54">
        <f>IF(C8=0,IF(C77=0,0,100%),(C77)/C8)</f>
        <v>0.008299086302517656</v>
      </c>
      <c r="I77" s="141">
        <f>IF(D8=0,IF(D77=0,0,100%),(D77)/D8)</f>
        <v>0.007342372091216348</v>
      </c>
      <c r="J77" s="54">
        <f>IF(E8=0,IF(E77=0,0,100%),(E77)/E8)</f>
        <v>0.006842352205192368</v>
      </c>
      <c r="K77" s="53">
        <f>IF(F8=0,IF(F77=0,0,100%),(F77)/F8)</f>
        <v>0.006526442089188649</v>
      </c>
    </row>
    <row r="78" spans="1:12" ht="25.5">
      <c r="A78" s="2" t="s">
        <v>115</v>
      </c>
      <c r="B78" s="12">
        <v>84</v>
      </c>
      <c r="C78" s="13">
        <v>91</v>
      </c>
      <c r="D78" s="13">
        <v>106</v>
      </c>
      <c r="E78" s="12">
        <v>102</v>
      </c>
      <c r="F78" s="14">
        <v>110</v>
      </c>
      <c r="G78" s="52">
        <f>IF(B8=0,IF(B78=0,0,100%),(B78)/B8)</f>
        <v>0.0016162549064881089</v>
      </c>
      <c r="H78" s="54">
        <f>IF(C8=0,IF(C78=0,0,100%),(C78)/C8)</f>
        <v>0.0018154251286757372</v>
      </c>
      <c r="I78" s="141">
        <f>IF(D8=0,IF(D78=0,0,100%),(D78)/D8)</f>
        <v>0.00205897206790723</v>
      </c>
      <c r="J78" s="54">
        <f>IF(E8=0,IF(E78=0,0,100%),(E78)/E8)</f>
        <v>0.0019940569283703473</v>
      </c>
      <c r="K78" s="53">
        <f>IF(F8=0,IF(F78=0,0,100%),(F78)/F8)</f>
        <v>0.001999745486938026</v>
      </c>
      <c r="L78" s="11"/>
    </row>
    <row r="79" spans="1:12" ht="12.75" customHeight="1">
      <c r="A79" s="3" t="s">
        <v>127</v>
      </c>
      <c r="B79" s="33">
        <f>SUM(B77:B78)</f>
        <v>543</v>
      </c>
      <c r="C79" s="33">
        <f>SUM(C77:C78)</f>
        <v>507</v>
      </c>
      <c r="D79" s="33">
        <f>SUM(D77:D78)</f>
        <v>484</v>
      </c>
      <c r="E79" s="33">
        <f>SUM(E77:E78)</f>
        <v>452</v>
      </c>
      <c r="F79" s="33">
        <f>SUM(F77:F78)</f>
        <v>469</v>
      </c>
      <c r="G79" s="52">
        <f>IF(B8=0,IF(B79=0,0,100%),(B79)/B8)</f>
        <v>0.010447933502655276</v>
      </c>
      <c r="H79" s="54">
        <f>IF(C8=0,IF(C79=0,0,100%),(C79)/C8)</f>
        <v>0.010114511431193393</v>
      </c>
      <c r="I79" s="141">
        <f>IF(D8=0,IF(D79=0,0,100%),(D79)/D8)</f>
        <v>0.009401344159123578</v>
      </c>
      <c r="J79" s="54">
        <f>IF(E8=0,IF(E79=0,0,100%),(E79)/E8)</f>
        <v>0.008836409133562715</v>
      </c>
      <c r="K79" s="53">
        <f>IF(F8=0,IF(F79=0,0,100%),(F79)/F8)</f>
        <v>0.008526187576126675</v>
      </c>
      <c r="L79" s="11"/>
    </row>
    <row r="80" spans="1:12" ht="12.75" customHeight="1">
      <c r="A80" s="1" t="s">
        <v>28</v>
      </c>
      <c r="B80" s="8"/>
      <c r="C80" s="8"/>
      <c r="D80" s="8"/>
      <c r="E80" s="8"/>
      <c r="F80" s="9"/>
      <c r="G80" s="52"/>
      <c r="H80" s="54"/>
      <c r="I80" s="141"/>
      <c r="J80" s="54"/>
      <c r="K80" s="53"/>
      <c r="L80" s="11"/>
    </row>
    <row r="81" spans="1:12" ht="12.75" customHeight="1">
      <c r="A81" s="2" t="s">
        <v>29</v>
      </c>
      <c r="B81" s="12">
        <v>980</v>
      </c>
      <c r="C81" s="13">
        <v>973</v>
      </c>
      <c r="D81" s="13">
        <v>911</v>
      </c>
      <c r="E81" s="12">
        <v>846</v>
      </c>
      <c r="F81" s="14">
        <v>993</v>
      </c>
      <c r="G81" s="52">
        <f>IF(B8=0,IF(B81=0,0,100%),(B81)/B8)</f>
        <v>0.018856307242361273</v>
      </c>
      <c r="H81" s="54">
        <f>IF(C8=0,IF(C81=0,0,100%),(C81)/C8)</f>
        <v>0.019411084068148267</v>
      </c>
      <c r="I81" s="141">
        <f>IF(D8=0,IF(D81=0,0,100%),(D81)/D8)</f>
        <v>0.01769550522512723</v>
      </c>
      <c r="J81" s="54">
        <f>IF(E8=0,IF(E81=0,0,100%),(E81)/E8)</f>
        <v>0.016538942758836408</v>
      </c>
      <c r="K81" s="53">
        <f>IF(F8=0,IF(F81=0,0,100%),(F81)/F8)</f>
        <v>0.01805224789572236</v>
      </c>
      <c r="L81" s="11"/>
    </row>
    <row r="82" spans="1:12" ht="12.75" customHeight="1">
      <c r="A82" s="2" t="s">
        <v>80</v>
      </c>
      <c r="B82" s="8">
        <v>401</v>
      </c>
      <c r="C82" s="8">
        <v>386</v>
      </c>
      <c r="D82" s="8">
        <v>388</v>
      </c>
      <c r="E82" s="8">
        <v>414</v>
      </c>
      <c r="F82" s="9">
        <v>416</v>
      </c>
      <c r="G82" s="52">
        <f>IF(B8=0,IF(B82=0,0,100%),(B82)/B8)</f>
        <v>0.007715693065496806</v>
      </c>
      <c r="H82" s="54">
        <f>IF(C8=0,IF(C82=0,0,100%),(C82)/C8)</f>
        <v>0.0077005945018553245</v>
      </c>
      <c r="I82" s="141">
        <f>IF(D8=0,IF(D82=0,0,100%),(D82)/D8)</f>
        <v>0.007536614739132124</v>
      </c>
      <c r="J82" s="54">
        <f>IF(E8=0,IF(E82=0,0,100%),(E82)/E8)</f>
        <v>0.008093525179856115</v>
      </c>
      <c r="K82" s="53">
        <f>IF(F8=0,IF(F82=0,0,100%),(F82)/F8)</f>
        <v>0.00756267384151108</v>
      </c>
      <c r="L82" s="11"/>
    </row>
    <row r="83" spans="1:12" ht="12.75" customHeight="1">
      <c r="A83" s="2" t="s">
        <v>116</v>
      </c>
      <c r="B83" s="12">
        <v>1338</v>
      </c>
      <c r="C83" s="13">
        <v>1345</v>
      </c>
      <c r="D83" s="13">
        <v>1589</v>
      </c>
      <c r="E83" s="12">
        <v>1845</v>
      </c>
      <c r="F83" s="14">
        <v>1925</v>
      </c>
      <c r="G83" s="52">
        <f>IF(B8=0,IF(B83=0,0,100%),(B83)/B8)</f>
        <v>0.02574463172477488</v>
      </c>
      <c r="H83" s="54">
        <f>IF(C8=0,IF(C83=0,0,100%),(C83)/C8)</f>
        <v>0.02683238239636117</v>
      </c>
      <c r="I83" s="141">
        <f>IF(D8=0,IF(D83=0,0,100%),(D83)/D8)</f>
        <v>0.030865156753816868</v>
      </c>
      <c r="J83" s="54">
        <f>IF(E8=0,IF(E83=0,0,100%),(E83)/E8)</f>
        <v>0.036068970910228336</v>
      </c>
      <c r="K83" s="53">
        <f>IF(F8=0,IF(F83=0,0,100%),(F83)/F8)</f>
        <v>0.034995546021415455</v>
      </c>
      <c r="L83" s="11"/>
    </row>
    <row r="84" spans="1:12" ht="12.75" customHeight="1">
      <c r="A84" s="5" t="s">
        <v>168</v>
      </c>
      <c r="B84" s="12">
        <v>98</v>
      </c>
      <c r="C84" s="13">
        <v>97</v>
      </c>
      <c r="D84" s="13">
        <v>87</v>
      </c>
      <c r="E84" s="12">
        <v>124</v>
      </c>
      <c r="F84" s="14">
        <v>134</v>
      </c>
      <c r="G84" s="52">
        <f>IF(B8=0,IF(B84=0,0,100%),(B84)/B8)</f>
        <v>0.0018856307242361271</v>
      </c>
      <c r="H84" s="54">
        <f>IF(C8=0,IF(C84=0,0,100%),(C84)/C8)</f>
        <v>0.0019351234888082033</v>
      </c>
      <c r="I84" s="141">
        <f>IF(D8=0,IF(D84=0,0,100%),(D84)/D8)</f>
        <v>0.0016899110368672546</v>
      </c>
      <c r="J84" s="54">
        <f>IF(E8=0,IF(E84=0,0,100%),(E84)/E8)</f>
        <v>0.0024241476384110104</v>
      </c>
      <c r="K84" s="53">
        <f>IF(F8=0,IF(F84=0,0,100%),(F84)/F8)</f>
        <v>0.00243605359317905</v>
      </c>
      <c r="L84" s="11"/>
    </row>
    <row r="85" spans="1:12" ht="12.75" customHeight="1">
      <c r="A85" s="3" t="s">
        <v>128</v>
      </c>
      <c r="B85" s="33">
        <f>SUM(B81:B84)</f>
        <v>2817</v>
      </c>
      <c r="C85" s="33">
        <f>SUM(C81:C84)</f>
        <v>2801</v>
      </c>
      <c r="D85" s="33">
        <f>SUM(D81:D84)</f>
        <v>2975</v>
      </c>
      <c r="E85" s="33">
        <f>SUM(E81:E84)</f>
        <v>3229</v>
      </c>
      <c r="F85" s="33">
        <f>SUM(F81:F84)</f>
        <v>3468</v>
      </c>
      <c r="G85" s="52">
        <f>IF(B8=0,IF(B85=0,0,100%),(B85)/B8)</f>
        <v>0.05420226275686908</v>
      </c>
      <c r="H85" s="54">
        <f>IF(C8=0,IF(C85=0,0,100%),(C85)/C8)</f>
        <v>0.05587918445517297</v>
      </c>
      <c r="I85" s="141">
        <f>IF(D8=0,IF(D85=0,0,100%),(D85)/D8)</f>
        <v>0.05778718775494347</v>
      </c>
      <c r="J85" s="54">
        <f>IF(E8=0,IF(E85=0,0,100%),(E85)/E8)</f>
        <v>0.06312558648733187</v>
      </c>
      <c r="K85" s="53">
        <f>IF(F8=0,IF(F85=0,0,100%),(F85)/F8)</f>
        <v>0.06304652135182795</v>
      </c>
      <c r="L85" s="11"/>
    </row>
    <row r="86" spans="1:12" ht="12.75" customHeight="1">
      <c r="A86" s="1" t="s">
        <v>30</v>
      </c>
      <c r="B86" s="8"/>
      <c r="C86" s="8"/>
      <c r="D86" s="8"/>
      <c r="E86" s="8"/>
      <c r="F86" s="9"/>
      <c r="G86" s="52"/>
      <c r="H86" s="54"/>
      <c r="I86" s="141"/>
      <c r="J86" s="54"/>
      <c r="K86" s="53"/>
      <c r="L86" s="11"/>
    </row>
    <row r="87" spans="1:12" ht="12.75" customHeight="1">
      <c r="A87" s="2" t="s">
        <v>81</v>
      </c>
      <c r="B87" s="12">
        <v>146</v>
      </c>
      <c r="C87" s="13">
        <v>149</v>
      </c>
      <c r="D87" s="13">
        <v>152</v>
      </c>
      <c r="E87" s="12">
        <v>137</v>
      </c>
      <c r="F87" s="14">
        <v>217</v>
      </c>
      <c r="G87" s="52">
        <f>IF(B8=0,IF(B87=0,0,100%),(B87)/B8)</f>
        <v>0.0028092049565150465</v>
      </c>
      <c r="H87" s="54">
        <f>IF(C8=0,IF(C87=0,0,100%),(C87)/C8)</f>
        <v>0.0029725092766229103</v>
      </c>
      <c r="I87" s="141">
        <f>IF(D8=0,IF(D87=0,0,100%),(D87)/D8)</f>
        <v>0.002952488248319801</v>
      </c>
      <c r="J87" s="54">
        <f>IF(E8=0,IF(E87=0,0,100%),(E87)/E8)</f>
        <v>0.002678292148889584</v>
      </c>
      <c r="K87" s="53">
        <f>IF(F8=0,IF(F87=0,0,100%),(F87)/F8)</f>
        <v>0.003944952460595924</v>
      </c>
      <c r="L87" s="11"/>
    </row>
    <row r="88" spans="1:12" ht="12.75" customHeight="1">
      <c r="A88" s="2" t="s">
        <v>31</v>
      </c>
      <c r="B88" s="8">
        <v>256</v>
      </c>
      <c r="C88" s="8">
        <v>186</v>
      </c>
      <c r="D88" s="8">
        <v>227</v>
      </c>
      <c r="E88" s="8">
        <v>213</v>
      </c>
      <c r="F88" s="9">
        <v>193</v>
      </c>
      <c r="G88" s="52">
        <f>IF(B8=0,IF(B88=0,0,100%),(B88)/B8)</f>
        <v>0.004925729238820903</v>
      </c>
      <c r="H88" s="54">
        <f>IF(C8=0,IF(C88=0,0,100%),(C88)/C8)</f>
        <v>0.003710649164106452</v>
      </c>
      <c r="I88" s="141">
        <f>IF(D8=0,IF(D88=0,0,100%),(D88)/D8)</f>
        <v>0.004409308107688124</v>
      </c>
      <c r="J88" s="54">
        <f>IF(E8=0,IF(E88=0,0,100%),(E88)/E8)</f>
        <v>0.004164060056302784</v>
      </c>
      <c r="K88" s="53">
        <f>IF(F8=0,IF(F88=0,0,100%),(F88)/F8)</f>
        <v>0.0035086443543549005</v>
      </c>
      <c r="L88" s="11"/>
    </row>
    <row r="89" spans="1:12" ht="25.5">
      <c r="A89" s="2" t="s">
        <v>32</v>
      </c>
      <c r="B89" s="8">
        <v>2947</v>
      </c>
      <c r="C89" s="8">
        <v>2511</v>
      </c>
      <c r="D89" s="8">
        <v>2747</v>
      </c>
      <c r="E89" s="8">
        <v>2801</v>
      </c>
      <c r="F89" s="9">
        <v>2818</v>
      </c>
      <c r="G89" s="52">
        <f>IF(B8=0,IF(B89=0,0,100%),(B89)/B8)</f>
        <v>0.05670360963595782</v>
      </c>
      <c r="H89" s="54">
        <f>IF(C8=0,IF(C89=0,0,100%),(C89)/C8)</f>
        <v>0.0500937637154371</v>
      </c>
      <c r="I89" s="141">
        <f>IF(D8=0,IF(D89=0,0,100%),(D89)/D8)</f>
        <v>0.053358455382463775</v>
      </c>
      <c r="J89" s="54">
        <f>IF(E8=0,IF(E89=0,0,100%),(E89)/E8)</f>
        <v>0.054758367219268064</v>
      </c>
      <c r="K89" s="53">
        <f>IF(F8=0,IF(F89=0,0,100%),(F89)/F8)</f>
        <v>0.051229843474466887</v>
      </c>
      <c r="L89" s="11"/>
    </row>
    <row r="90" spans="1:12" ht="25.5">
      <c r="A90" s="2" t="s">
        <v>33</v>
      </c>
      <c r="B90" s="12">
        <v>331</v>
      </c>
      <c r="C90" s="13">
        <v>336</v>
      </c>
      <c r="D90" s="13">
        <v>310</v>
      </c>
      <c r="E90" s="12">
        <v>328</v>
      </c>
      <c r="F90" s="14">
        <v>336</v>
      </c>
      <c r="G90" s="52">
        <f>IF(B8=0,IF(B90=0,0,100%),(B90)/B8)</f>
        <v>0.0063688139767567155</v>
      </c>
      <c r="H90" s="54">
        <f>IF(C8=0,IF(C90=0,0,100%),(C90)/C8)</f>
        <v>0.0067031081674181064</v>
      </c>
      <c r="I90" s="141">
        <f>IF(D8=0,IF(D90=0,0,100%),(D90)/D8)</f>
        <v>0.006021522085389068</v>
      </c>
      <c r="J90" s="54">
        <f>IF(E8=0,IF(E90=0,0,100%),(E90)/E8)</f>
        <v>0.006412261495151705</v>
      </c>
      <c r="K90" s="53">
        <f>IF(F8=0,IF(F90=0,0,100%),(F90)/F8)</f>
        <v>0.006108313487374334</v>
      </c>
      <c r="L90" s="11"/>
    </row>
    <row r="91" spans="1:12" ht="12.75" customHeight="1">
      <c r="A91" s="2" t="s">
        <v>34</v>
      </c>
      <c r="B91" s="8">
        <v>165</v>
      </c>
      <c r="C91" s="8">
        <v>167</v>
      </c>
      <c r="D91" s="8">
        <v>199</v>
      </c>
      <c r="E91" s="8">
        <v>196</v>
      </c>
      <c r="F91" s="9">
        <v>163</v>
      </c>
      <c r="G91" s="52">
        <f>IF(B8=0,IF(B91=0,0,100%),(B91)/B8)</f>
        <v>0.0031747864234587856</v>
      </c>
      <c r="H91" s="54">
        <f>IF(C8=0,IF(C91=0,0,100%),(C91)/C8)</f>
        <v>0.003331604357020309</v>
      </c>
      <c r="I91" s="141">
        <f>IF(D8=0,IF(D91=0,0,100%),(D91)/D8)</f>
        <v>0.0038654286935239503</v>
      </c>
      <c r="J91" s="54">
        <f>IF(E8=0,IF(E91=0,0,100%),(E91)/E8)</f>
        <v>0.003831717234907726</v>
      </c>
      <c r="K91" s="53">
        <f>IF(F8=0,IF(F91=0,0,100%),(F91)/F8)</f>
        <v>0.0029632592215536203</v>
      </c>
      <c r="L91" s="11"/>
    </row>
    <row r="92" spans="1:12" ht="12.75" customHeight="1">
      <c r="A92" s="2" t="s">
        <v>35</v>
      </c>
      <c r="B92" s="12">
        <v>257</v>
      </c>
      <c r="C92" s="13">
        <v>224</v>
      </c>
      <c r="D92" s="13">
        <v>198</v>
      </c>
      <c r="E92" s="12">
        <v>211</v>
      </c>
      <c r="F92" s="14">
        <v>250</v>
      </c>
      <c r="G92" s="52">
        <f>IF(B8=0,IF(B92=0,0,100%),(B92)/B8)</f>
        <v>0.004944970368660048</v>
      </c>
      <c r="H92" s="54">
        <f>IF(C8=0,IF(C92=0,0,100%),(C92)/C8)</f>
        <v>0.004468738778278737</v>
      </c>
      <c r="I92" s="141">
        <f>IF(D8=0,IF(D92=0,0,100%),(D92)/D8)</f>
        <v>0.0038460044287323726</v>
      </c>
      <c r="J92" s="54">
        <f>IF(E8=0,IF(E92=0,0,100%),(E92)/E8)</f>
        <v>0.004124960900844542</v>
      </c>
      <c r="K92" s="53">
        <f>IF(F8=0,IF(F92=0,0,100%),(F92)/F8)</f>
        <v>0.004544876106677332</v>
      </c>
      <c r="L92" s="11"/>
    </row>
    <row r="93" spans="1:12" ht="12.75" customHeight="1">
      <c r="A93" s="2" t="s">
        <v>36</v>
      </c>
      <c r="B93" s="12">
        <v>149</v>
      </c>
      <c r="C93" s="13">
        <v>121</v>
      </c>
      <c r="D93" s="13">
        <v>139</v>
      </c>
      <c r="E93" s="12">
        <v>111</v>
      </c>
      <c r="F93" s="14">
        <v>129</v>
      </c>
      <c r="G93" s="52">
        <f>IF(B8=0,IF(B93=0,0,100%),(B93)/B8)</f>
        <v>0.002866928346032479</v>
      </c>
      <c r="H93" s="54">
        <f>IF(C8=0,IF(C93=0,0,100%),(C93)/C8)</f>
        <v>0.002413916929338068</v>
      </c>
      <c r="I93" s="141">
        <f>IF(D8=0,IF(D93=0,0,100%),(D93)/D8)</f>
        <v>0.0026999728060292916</v>
      </c>
      <c r="J93" s="54">
        <f>IF(E8=0,IF(E93=0,0,100%),(E93)/E8)</f>
        <v>0.0021700031279324366</v>
      </c>
      <c r="K93" s="53">
        <f>IF(F8=0,IF(F93=0,0,100%),(F93)/F8)</f>
        <v>0.0023451560710455034</v>
      </c>
      <c r="L93" s="11"/>
    </row>
    <row r="94" spans="1:12" ht="12.75" customHeight="1">
      <c r="A94" s="3" t="s">
        <v>129</v>
      </c>
      <c r="B94" s="33">
        <f>SUM(B87:B93)</f>
        <v>4251</v>
      </c>
      <c r="C94" s="33">
        <f>SUM(C87:C93)</f>
        <v>3694</v>
      </c>
      <c r="D94" s="33">
        <f>SUM(D87:D93)</f>
        <v>3972</v>
      </c>
      <c r="E94" s="33">
        <f>SUM(E87:E93)</f>
        <v>3997</v>
      </c>
      <c r="F94" s="33">
        <f>SUM(F87:F93)</f>
        <v>4106</v>
      </c>
      <c r="G94" s="52">
        <f>IF(B8=0,IF(B94=0,0,100%),(B94)/B8)</f>
        <v>0.0817940429462018</v>
      </c>
      <c r="H94" s="54">
        <f>IF(C8=0,IF(C94=0,0,100%),(C94)/C8)</f>
        <v>0.07369429038822169</v>
      </c>
      <c r="I94" s="141">
        <f>IF(D8=0,IF(D94=0,0,100%),(D94)/D8)</f>
        <v>0.07715317975214638</v>
      </c>
      <c r="J94" s="54">
        <f>IF(E8=0,IF(E94=0,0,100%),(E94)/E8)</f>
        <v>0.07813966218329683</v>
      </c>
      <c r="K94" s="53">
        <f>IF(F8=0,IF(F94=0,0,100%),(F94)/F8)</f>
        <v>0.0746450451760685</v>
      </c>
      <c r="L94" s="11"/>
    </row>
    <row r="95" spans="1:12" ht="12.75" customHeight="1">
      <c r="A95" s="1" t="s">
        <v>37</v>
      </c>
      <c r="B95" s="8"/>
      <c r="C95" s="8"/>
      <c r="D95" s="8"/>
      <c r="E95" s="8"/>
      <c r="F95" s="9"/>
      <c r="G95" s="52"/>
      <c r="H95" s="54"/>
      <c r="I95" s="141"/>
      <c r="J95" s="54"/>
      <c r="K95" s="53"/>
      <c r="L95" s="11"/>
    </row>
    <row r="96" spans="1:12" ht="25.5">
      <c r="A96" s="2" t="s">
        <v>117</v>
      </c>
      <c r="B96" s="12">
        <v>836</v>
      </c>
      <c r="C96" s="13">
        <v>814</v>
      </c>
      <c r="D96" s="13">
        <v>802</v>
      </c>
      <c r="E96" s="12">
        <v>785</v>
      </c>
      <c r="F96" s="14">
        <v>774</v>
      </c>
      <c r="G96" s="52">
        <f>IF(B8=0,IF(B96=0,0,100%),(B96)/B8)</f>
        <v>0.016085584545524514</v>
      </c>
      <c r="H96" s="54">
        <f>IF(C8=0,IF(C96=0,0,100%),(C96)/C8)</f>
        <v>0.016239077524637914</v>
      </c>
      <c r="I96" s="141">
        <f>IF(D8=0,IF(D96=0,0,100%),(D96)/D8)</f>
        <v>0.015578260362845266</v>
      </c>
      <c r="J96" s="54">
        <f>IF(E8=0,IF(E96=0,0,100%),(E96)/E8)</f>
        <v>0.015346418517360025</v>
      </c>
      <c r="K96" s="53">
        <f>IF(F8=0,IF(F96=0,0,100%),(F96)/F8)</f>
        <v>0.01407093642627302</v>
      </c>
      <c r="L96" s="11"/>
    </row>
    <row r="97" spans="1:12" ht="12.75">
      <c r="A97" s="2" t="s">
        <v>38</v>
      </c>
      <c r="B97" s="8">
        <v>1441</v>
      </c>
      <c r="C97" s="8">
        <v>1438</v>
      </c>
      <c r="D97" s="8">
        <v>1423</v>
      </c>
      <c r="E97" s="8">
        <v>1653</v>
      </c>
      <c r="F97" s="9">
        <v>1815</v>
      </c>
      <c r="G97" s="52">
        <f>IF(B8=0,IF(B97=0,0,100%),(B97)/B8)</f>
        <v>0.027726468098206728</v>
      </c>
      <c r="H97" s="54">
        <f>IF(C8=0,IF(C97=0,0,100%),(C97)/C8)</f>
        <v>0.028687706978414395</v>
      </c>
      <c r="I97" s="141">
        <f>IF(D8=0,IF(D97=0,0,100%),(D97)/D8)</f>
        <v>0.02764072879841498</v>
      </c>
      <c r="J97" s="54">
        <f>IF(E8=0,IF(E97=0,0,100%),(E97)/E8)</f>
        <v>0.032315451986237094</v>
      </c>
      <c r="K97" s="53">
        <f>IF(F8=0,IF(F97=0,0,100%),(F97)/F8)</f>
        <v>0.03299580053447743</v>
      </c>
      <c r="L97" s="11"/>
    </row>
    <row r="98" spans="1:12" ht="25.5">
      <c r="A98" s="2" t="s">
        <v>118</v>
      </c>
      <c r="B98" s="8">
        <v>2122</v>
      </c>
      <c r="C98" s="8">
        <v>1877</v>
      </c>
      <c r="D98" s="8">
        <v>2030</v>
      </c>
      <c r="E98" s="8">
        <v>2039</v>
      </c>
      <c r="F98" s="9">
        <v>2125</v>
      </c>
      <c r="G98" s="52">
        <f>IF(B8=0,IF(B98=0,0,100%),(B98)/B8)</f>
        <v>0.0408296775186639</v>
      </c>
      <c r="H98" s="54">
        <f>IF(C8=0,IF(C98=0,0,100%),(C98)/C8)</f>
        <v>0.03744563699477317</v>
      </c>
      <c r="I98" s="141">
        <f>IF(D8=0,IF(D98=0,0,100%),(D98)/D8)</f>
        <v>0.03943125752690261</v>
      </c>
      <c r="J98" s="54">
        <f>IF(E8=0,IF(E98=0,0,100%),(E98)/E8)</f>
        <v>0.03986158898967782</v>
      </c>
      <c r="K98" s="53">
        <f>IF(F8=0,IF(F98=0,0,100%),(F98)/F8)</f>
        <v>0.03863144690675732</v>
      </c>
      <c r="L98" s="11"/>
    </row>
    <row r="99" spans="1:12" ht="12.75" customHeight="1">
      <c r="A99" s="2" t="s">
        <v>39</v>
      </c>
      <c r="B99" s="12">
        <v>278</v>
      </c>
      <c r="C99" s="13">
        <v>223</v>
      </c>
      <c r="D99" s="13">
        <v>221</v>
      </c>
      <c r="E99" s="12">
        <v>232</v>
      </c>
      <c r="F99" s="14">
        <v>233</v>
      </c>
      <c r="G99" s="52">
        <f>IF(B8=0,IF(B99=0,0,100%),(B99)/B8)</f>
        <v>0.005349034095282075</v>
      </c>
      <c r="H99" s="54">
        <f>IF(C8=0,IF(C99=0,0,100%),(C99)/C8)</f>
        <v>0.004448789051589993</v>
      </c>
      <c r="I99" s="141">
        <f>IF(D8=0,IF(D99=0,0,100%),(D99)/D8)</f>
        <v>0.004292762518938658</v>
      </c>
      <c r="J99" s="54">
        <f>IF(E8=0,IF(E99=0,0,100%),(E99)/E8)</f>
        <v>0.004535502033156084</v>
      </c>
      <c r="K99" s="53">
        <f>IF(F8=0,IF(F99=0,0,100%),(F99)/F8)</f>
        <v>0.0042358245314232735</v>
      </c>
      <c r="L99" s="11"/>
    </row>
    <row r="100" spans="1:12" ht="12.75" customHeight="1">
      <c r="A100" s="2" t="s">
        <v>82</v>
      </c>
      <c r="B100" s="8">
        <v>527</v>
      </c>
      <c r="C100" s="8">
        <v>485</v>
      </c>
      <c r="D100" s="8">
        <v>535</v>
      </c>
      <c r="E100" s="8">
        <v>436</v>
      </c>
      <c r="F100" s="9">
        <v>504</v>
      </c>
      <c r="G100" s="52">
        <f>IF(B8=0,IF(B100=0,0,100%),(B100)/B8)</f>
        <v>0.01014007542522897</v>
      </c>
      <c r="H100" s="54">
        <f>IF(C8=0,IF(C100=0,0,100%),(C100)/C8)</f>
        <v>0.009675617444041017</v>
      </c>
      <c r="I100" s="141">
        <f>IF(D8=0,IF(D100=0,0,100%),(D100)/D8)</f>
        <v>0.010391981663494037</v>
      </c>
      <c r="J100" s="54">
        <f>IF(E8=0,IF(E100=0,0,100%),(E100)/E8)</f>
        <v>0.008523615889896778</v>
      </c>
      <c r="K100" s="53">
        <f>IF(F8=0,IF(F100=0,0,100%),(F100)/F8)</f>
        <v>0.0091624702310615</v>
      </c>
      <c r="L100" s="11"/>
    </row>
    <row r="101" spans="1:12" ht="12.75" customHeight="1">
      <c r="A101" s="2" t="s">
        <v>119</v>
      </c>
      <c r="B101" s="8">
        <v>265</v>
      </c>
      <c r="C101" s="8">
        <v>257</v>
      </c>
      <c r="D101" s="8">
        <v>251</v>
      </c>
      <c r="E101" s="8">
        <v>263</v>
      </c>
      <c r="F101" s="9">
        <v>340</v>
      </c>
      <c r="G101" s="52">
        <f>IF(B8=0,IF(B101=0,0,100%),(B101)/B8)</f>
        <v>0.005098899407373201</v>
      </c>
      <c r="H101" s="54">
        <f>IF(C8=0,IF(C101=0,0,100%),(C101)/C8)</f>
        <v>0.005127079759007302</v>
      </c>
      <c r="I101" s="141">
        <f>IF(D8=0,IF(D101=0,0,100%),(D101)/D8)</f>
        <v>0.004875490462685987</v>
      </c>
      <c r="J101" s="54">
        <f>IF(E8=0,IF(E101=0,0,100%),(E101)/E8)</f>
        <v>0.0051415389427588365</v>
      </c>
      <c r="K101" s="53">
        <f>IF(F8=0,IF(F101=0,0,100%),(F101)/F8)</f>
        <v>0.006181031505081171</v>
      </c>
      <c r="L101" s="11"/>
    </row>
    <row r="102" spans="1:12" ht="12.75" customHeight="1">
      <c r="A102" s="2" t="s">
        <v>40</v>
      </c>
      <c r="B102" s="12">
        <v>381</v>
      </c>
      <c r="C102" s="13">
        <v>352</v>
      </c>
      <c r="D102" s="13">
        <v>335</v>
      </c>
      <c r="E102" s="12">
        <v>431</v>
      </c>
      <c r="F102" s="14">
        <v>411</v>
      </c>
      <c r="G102" s="52">
        <f>IF(B8=0,IF(B102=0,0,100%),(B102)/B8)</f>
        <v>0.0073308704687139225</v>
      </c>
      <c r="H102" s="54">
        <f>IF(C8=0,IF(C102=0,0,100%),(C102)/C8)</f>
        <v>0.007022303794438016</v>
      </c>
      <c r="I102" s="141">
        <f>IF(D8=0,IF(D102=0,0,100%),(D102)/D8)</f>
        <v>0.006507128705178509</v>
      </c>
      <c r="J102" s="54">
        <f>IF(E8=0,IF(E102=0,0,100%),(E102)/E8)</f>
        <v>0.008425868001251172</v>
      </c>
      <c r="K102" s="53">
        <f>IF(F8=0,IF(F102=0,0,100%),(F102)/F8)</f>
        <v>0.007471776319377533</v>
      </c>
      <c r="L102" s="11"/>
    </row>
    <row r="103" spans="1:12" ht="12.75" customHeight="1">
      <c r="A103" s="2" t="s">
        <v>41</v>
      </c>
      <c r="B103" s="8">
        <v>47</v>
      </c>
      <c r="C103" s="8">
        <v>34</v>
      </c>
      <c r="D103" s="8">
        <v>41</v>
      </c>
      <c r="E103" s="8">
        <v>42</v>
      </c>
      <c r="F103" s="9">
        <v>51</v>
      </c>
      <c r="G103" s="52">
        <f>IF(B8=0,IF(B103=0,0,100%),(B103)/B8)</f>
        <v>0.0009043331024397753</v>
      </c>
      <c r="H103" s="54">
        <f>IF(C8=0,IF(C103=0,0,100%),(C103)/C8)</f>
        <v>0.0006782907074173083</v>
      </c>
      <c r="I103" s="141">
        <f>IF(D8=0,IF(D103=0,0,100%),(D103)/D8)</f>
        <v>0.0007963948564546832</v>
      </c>
      <c r="J103" s="54">
        <f>IF(E8=0,IF(E103=0,0,100%),(E103)/E8)</f>
        <v>0.0008210822646230842</v>
      </c>
      <c r="K103" s="53">
        <f>IF(F8=0,IF(F103=0,0,100%),(F103)/F8)</f>
        <v>0.0009271547257621757</v>
      </c>
      <c r="L103" s="11"/>
    </row>
    <row r="104" spans="1:12" ht="12.75" customHeight="1">
      <c r="A104" s="2" t="s">
        <v>42</v>
      </c>
      <c r="B104" s="12">
        <v>339</v>
      </c>
      <c r="C104" s="13">
        <v>268</v>
      </c>
      <c r="D104" s="13">
        <v>301</v>
      </c>
      <c r="E104" s="12">
        <v>281</v>
      </c>
      <c r="F104" s="14">
        <v>311</v>
      </c>
      <c r="G104" s="52">
        <f>IF(B8=0,IF(B104=0,0,100%),(B104)/B8)</f>
        <v>0.0065227430154698686</v>
      </c>
      <c r="H104" s="54">
        <f>IF(C8=0,IF(C104=0,0,100%),(C104)/C8)</f>
        <v>0.005346526752583489</v>
      </c>
      <c r="I104" s="141">
        <f>IF(D8=0,IF(D104=0,0,100%),(D104)/D8)</f>
        <v>0.0058467037022648695</v>
      </c>
      <c r="J104" s="54">
        <f>IF(E8=0,IF(E104=0,0,100%),(E104)/E8)</f>
        <v>0.005493431341883015</v>
      </c>
      <c r="K104" s="53">
        <f>IF(F8=0,IF(F104=0,0,100%),(F104)/F8)</f>
        <v>0.005653825876706601</v>
      </c>
      <c r="L104" s="11"/>
    </row>
    <row r="105" spans="1:12" ht="25.5">
      <c r="A105" s="2" t="s">
        <v>43</v>
      </c>
      <c r="B105" s="12">
        <v>39</v>
      </c>
      <c r="C105" s="13">
        <v>61</v>
      </c>
      <c r="D105" s="13">
        <v>50</v>
      </c>
      <c r="E105" s="12">
        <v>68</v>
      </c>
      <c r="F105" s="14">
        <v>70</v>
      </c>
      <c r="G105" s="52">
        <f>IF(B8=0,IF(B105=0,0,100%),(B105)/B8)</f>
        <v>0.000750404063726622</v>
      </c>
      <c r="H105" s="54">
        <f>IF(C8=0,IF(C105=0,0,100%),(C105)/C8)</f>
        <v>0.0012169333280134063</v>
      </c>
      <c r="I105" s="141">
        <f>IF(D8=0,IF(D105=0,0,100%),(D105)/D8)</f>
        <v>0.000971213239578882</v>
      </c>
      <c r="J105" s="54">
        <f>IF(E8=0,IF(E105=0,0,100%),(E105)/E8)</f>
        <v>0.0013293712855802315</v>
      </c>
      <c r="K105" s="53">
        <f>IF(F8=0,IF(F105=0,0,100%),(F105)/F8)</f>
        <v>0.001272565309869653</v>
      </c>
      <c r="L105" s="11"/>
    </row>
    <row r="106" spans="1:12" ht="12.75">
      <c r="A106" s="3" t="s">
        <v>130</v>
      </c>
      <c r="B106" s="33">
        <f>SUM(B96:B105)</f>
        <v>6275</v>
      </c>
      <c r="C106" s="33">
        <f>SUM(C96:C105)</f>
        <v>5809</v>
      </c>
      <c r="D106" s="33">
        <f>SUM(D96:D105)</f>
        <v>5989</v>
      </c>
      <c r="E106" s="33">
        <f>SUM(E96:E105)</f>
        <v>6230</v>
      </c>
      <c r="F106" s="33">
        <f>SUM(F96:F105)</f>
        <v>6634</v>
      </c>
      <c r="G106" s="52">
        <f>IF(B8=0,IF(B106=0,0,100%),(B106)/B8)</f>
        <v>0.12073808974062956</v>
      </c>
      <c r="H106" s="54">
        <f>IF(C8=0,IF(C106=0,0,100%),(C106)/C8)</f>
        <v>0.11588796233491601</v>
      </c>
      <c r="I106" s="141">
        <f>IF(D8=0,IF(D106=0,0,100%),(D106)/D8)</f>
        <v>0.11633192183675847</v>
      </c>
      <c r="J106" s="54">
        <f>IF(E8=0,IF(E106=0,0,100%),(E106)/E8)</f>
        <v>0.12179386925242415</v>
      </c>
      <c r="K106" s="53">
        <f>IF(F8=0,IF(F106=0,0,100%),(F106)/F8)</f>
        <v>0.12060283236678968</v>
      </c>
      <c r="L106" s="11"/>
    </row>
    <row r="107" spans="1:12" ht="25.5">
      <c r="A107" s="6" t="s">
        <v>173</v>
      </c>
      <c r="B107" s="12"/>
      <c r="C107" s="12"/>
      <c r="D107" s="12"/>
      <c r="E107" s="12"/>
      <c r="F107" s="14"/>
      <c r="G107" s="136"/>
      <c r="H107" s="12"/>
      <c r="I107" s="143"/>
      <c r="J107" s="12"/>
      <c r="K107" s="138"/>
      <c r="L107" s="11"/>
    </row>
    <row r="108" spans="1:12" ht="25.5">
      <c r="A108" s="2" t="s">
        <v>83</v>
      </c>
      <c r="B108" s="8">
        <v>198</v>
      </c>
      <c r="C108" s="8">
        <v>164</v>
      </c>
      <c r="D108" s="8">
        <v>180</v>
      </c>
      <c r="E108" s="8">
        <v>180</v>
      </c>
      <c r="F108" s="9">
        <v>162</v>
      </c>
      <c r="G108" s="52">
        <f>IF(B8=0,IF(B108=0,0,100%),(B108)/B8)</f>
        <v>0.0038097437081505425</v>
      </c>
      <c r="H108" s="54">
        <f>IF(C8=0,IF(C108=0,0,100%),(C108)/C8)</f>
        <v>0.003271755176954076</v>
      </c>
      <c r="I108" s="141">
        <f>IF(D8=0,IF(D108=0,0,100%),(D108)/D8)</f>
        <v>0.003496367662483975</v>
      </c>
      <c r="J108" s="54">
        <f>IF(E8=0,IF(E108=0,0,100%),(E108)/E8)</f>
        <v>0.0035189239912417894</v>
      </c>
      <c r="K108" s="53">
        <f>IF(F8=0,IF(F108=0,0,100%),(F108)/F8)</f>
        <v>0.002945079717126911</v>
      </c>
      <c r="L108" s="11"/>
    </row>
    <row r="109" spans="1:12" ht="12.75">
      <c r="A109" s="2" t="s">
        <v>84</v>
      </c>
      <c r="B109" s="12">
        <v>440</v>
      </c>
      <c r="C109" s="13">
        <v>369</v>
      </c>
      <c r="D109" s="13">
        <v>378</v>
      </c>
      <c r="E109" s="12">
        <v>318</v>
      </c>
      <c r="F109" s="14">
        <v>322</v>
      </c>
      <c r="G109" s="52">
        <f>IF(B8=0,IF(B109=0,0,100%),(B109)/B8)</f>
        <v>0.008466097129223428</v>
      </c>
      <c r="H109" s="54">
        <f>IF(C8=0,IF(C109=0,0,100%),(C109)/C8)</f>
        <v>0.00736144914814667</v>
      </c>
      <c r="I109" s="141">
        <f>IF(D8=0,IF(D109=0,0,100%),(D109)/D8)</f>
        <v>0.007342372091216348</v>
      </c>
      <c r="J109" s="54">
        <f>IF(E8=0,IF(E109=0,0,100%),(E109)/E8)</f>
        <v>0.006216765717860494</v>
      </c>
      <c r="K109" s="53">
        <f>IF(F8=0,IF(F109=0,0,100%),(F109)/F8)</f>
        <v>0.005853800425400403</v>
      </c>
      <c r="L109" s="11"/>
    </row>
    <row r="110" spans="1:12" ht="12.75">
      <c r="A110" s="2" t="s">
        <v>174</v>
      </c>
      <c r="B110" s="8">
        <v>79</v>
      </c>
      <c r="C110" s="8">
        <v>78</v>
      </c>
      <c r="D110" s="8">
        <v>55</v>
      </c>
      <c r="E110" s="8">
        <v>39</v>
      </c>
      <c r="F110" s="9">
        <v>58</v>
      </c>
      <c r="G110" s="52">
        <f>IF(B8=0,IF(B110=0,0,100%),(B110)/B8)</f>
        <v>0.0015200492572923882</v>
      </c>
      <c r="H110" s="54">
        <f>IF(C8=0,IF(C110=0,0,100%),(C110)/C8)</f>
        <v>0.0015560786817220603</v>
      </c>
      <c r="I110" s="141">
        <f>IF(D8=0,IF(D110=0,0,100%),(D110)/D8)</f>
        <v>0.0010683345635367702</v>
      </c>
      <c r="J110" s="54">
        <f>IF(E8=0,IF(E110=0,0,100%),(E110)/E8)</f>
        <v>0.000762433531435721</v>
      </c>
      <c r="K110" s="53">
        <f>IF(F8=0,IF(F110=0,0,100%),(F110)/F8)</f>
        <v>0.001054411256749141</v>
      </c>
      <c r="L110" s="11"/>
    </row>
    <row r="111" spans="1:12" ht="25.5">
      <c r="A111" s="2" t="s">
        <v>44</v>
      </c>
      <c r="B111" s="8">
        <v>735</v>
      </c>
      <c r="C111" s="8">
        <v>769</v>
      </c>
      <c r="D111" s="8">
        <v>783</v>
      </c>
      <c r="E111" s="8">
        <v>711</v>
      </c>
      <c r="F111" s="9">
        <v>948</v>
      </c>
      <c r="G111" s="52">
        <f>IF(B8=0,IF(B111=0,0,100%),(B111)/B8)</f>
        <v>0.014142230431770953</v>
      </c>
      <c r="H111" s="54">
        <f>IF(C8=0,IF(C111=0,0,100%),(C111)/C8)</f>
        <v>0.015341339823644416</v>
      </c>
      <c r="I111" s="141">
        <f>IF(D8=0,IF(D111=0,0,100%),(D111)/D8)</f>
        <v>0.015209199331805291</v>
      </c>
      <c r="J111" s="54">
        <f>IF(E8=0,IF(E111=0,0,100%),(E111)/E8)</f>
        <v>0.013899749765405067</v>
      </c>
      <c r="K111" s="53">
        <f>IF(F8=0,IF(F111=0,0,100%),(F111)/F8)</f>
        <v>0.017234170196520442</v>
      </c>
      <c r="L111" s="11"/>
    </row>
    <row r="112" spans="1:12" ht="12.75">
      <c r="A112" s="2" t="s">
        <v>85</v>
      </c>
      <c r="B112" s="12">
        <v>70</v>
      </c>
      <c r="C112" s="13">
        <v>107</v>
      </c>
      <c r="D112" s="13">
        <v>69</v>
      </c>
      <c r="E112" s="12">
        <v>70</v>
      </c>
      <c r="F112" s="14">
        <v>57</v>
      </c>
      <c r="G112" s="52">
        <f>IF(B8=0,IF(B112=0,0,100%),(B112)/B8)</f>
        <v>0.0013468790887400908</v>
      </c>
      <c r="H112" s="54">
        <f>IF(C8=0,IF(C112=0,0,100%),(C112)/C8)</f>
        <v>0.002134620755695647</v>
      </c>
      <c r="I112" s="141">
        <f>IF(D8=0,IF(D112=0,0,100%),(D112)/D8)</f>
        <v>0.001340274270618857</v>
      </c>
      <c r="J112" s="54">
        <f>IF(E8=0,IF(E112=0,0,100%),(E112)/E8)</f>
        <v>0.0013684704410384736</v>
      </c>
      <c r="K112" s="53">
        <f>IF(F8=0,IF(F112=0,0,100%),(F112)/F8)</f>
        <v>0.0010362317523224317</v>
      </c>
      <c r="L112" s="11"/>
    </row>
    <row r="113" spans="1:12" ht="12.75">
      <c r="A113" s="2" t="s">
        <v>45</v>
      </c>
      <c r="B113" s="8">
        <v>75</v>
      </c>
      <c r="C113" s="8">
        <v>70</v>
      </c>
      <c r="D113" s="8">
        <v>59</v>
      </c>
      <c r="E113" s="8">
        <v>120</v>
      </c>
      <c r="F113" s="9">
        <v>334</v>
      </c>
      <c r="G113" s="52">
        <f>IF(B8=0,IF(B113=0,0,100%),(B113)/B8)</f>
        <v>0.0014430847379358115</v>
      </c>
      <c r="H113" s="54">
        <f>IF(C8=0,IF(C113=0,0,100%),(C113)/C8)</f>
        <v>0.0013964808682121056</v>
      </c>
      <c r="I113" s="141">
        <f>IF(D8=0,IF(D113=0,0,100%),(D113)/D8)</f>
        <v>0.0011460316227030808</v>
      </c>
      <c r="J113" s="54">
        <f>IF(E8=0,IF(E113=0,0,100%),(E113)/E8)</f>
        <v>0.0023459493274945262</v>
      </c>
      <c r="K113" s="53">
        <f>IF(F8=0,IF(F113=0,0,100%),(F113)/F8)</f>
        <v>0.006071954478520916</v>
      </c>
      <c r="L113" s="11"/>
    </row>
    <row r="114" spans="1:12" ht="12.75">
      <c r="A114" s="2" t="s">
        <v>175</v>
      </c>
      <c r="B114" s="12">
        <v>335</v>
      </c>
      <c r="C114" s="13">
        <v>399</v>
      </c>
      <c r="D114" s="13">
        <v>352</v>
      </c>
      <c r="E114" s="12">
        <v>352</v>
      </c>
      <c r="F114" s="14">
        <v>335</v>
      </c>
      <c r="G114" s="52">
        <f>IF(B8=0,IF(B114=0,0,100%),(B114)/B8)</f>
        <v>0.006445778496113292</v>
      </c>
      <c r="H114" s="54">
        <f>IF(C8=0,IF(C114=0,0,100%),(C114)/C8)</f>
        <v>0.007959940948809</v>
      </c>
      <c r="I114" s="141">
        <f>IF(D8=0,IF(D114=0,0,100%),(D114)/D8)</f>
        <v>0.006837341206635329</v>
      </c>
      <c r="J114" s="54">
        <f>IF(E8=0,IF(E114=0,0,100%),(E114)/E8)</f>
        <v>0.00688145136065061</v>
      </c>
      <c r="K114" s="53">
        <f>IF(F8=0,IF(F114=0,0,100%),(F114)/F8)</f>
        <v>0.0060901339829476245</v>
      </c>
      <c r="L114" s="11"/>
    </row>
    <row r="115" spans="1:12" ht="25.5">
      <c r="A115" s="2" t="s">
        <v>46</v>
      </c>
      <c r="B115" s="12">
        <v>66</v>
      </c>
      <c r="C115" s="13">
        <v>63</v>
      </c>
      <c r="D115" s="13">
        <v>56</v>
      </c>
      <c r="E115" s="12">
        <v>70</v>
      </c>
      <c r="F115" s="14">
        <v>47</v>
      </c>
      <c r="G115" s="52">
        <f>IF(B8=0,IF(B115=0,0,100%),(B115)/B8)</f>
        <v>0.001269914569383514</v>
      </c>
      <c r="H115" s="54">
        <f>IF(C8=0,IF(C115=0,0,100%),(C115)/C8)</f>
        <v>0.001256832781390895</v>
      </c>
      <c r="I115" s="141">
        <f>IF(D8=0,IF(D115=0,0,100%),(D115)/D8)</f>
        <v>0.0010877588283283478</v>
      </c>
      <c r="J115" s="54">
        <f>IF(E8=0,IF(E115=0,0,100%),(E115)/E8)</f>
        <v>0.0013684704410384736</v>
      </c>
      <c r="K115" s="53">
        <f>IF(F8=0,IF(F115=0,0,100%),(F115)/F8)</f>
        <v>0.0008544367080553384</v>
      </c>
      <c r="L115" s="11"/>
    </row>
    <row r="116" spans="1:12" ht="25.5">
      <c r="A116" s="3" t="s">
        <v>176</v>
      </c>
      <c r="B116" s="33">
        <f>SUM(B108:B115)</f>
        <v>1998</v>
      </c>
      <c r="C116" s="33">
        <f>SUM(C108:C115)</f>
        <v>2019</v>
      </c>
      <c r="D116" s="33">
        <f>SUM(D108:D115)</f>
        <v>1932</v>
      </c>
      <c r="E116" s="33">
        <f>SUM(E108:E115)</f>
        <v>1860</v>
      </c>
      <c r="F116" s="33">
        <f>SUM(F108:F115)</f>
        <v>2263</v>
      </c>
      <c r="G116" s="52">
        <f>IF(B8=0,IF(B116=0,0,100%),(B116)/B8)</f>
        <v>0.03844377741861002</v>
      </c>
      <c r="H116" s="54">
        <f>IF(C8=0,IF(C116=0,0,100%),(C116)/C8)</f>
        <v>0.04027849818457487</v>
      </c>
      <c r="I116" s="141">
        <f>IF(D8=0,IF(D116=0,0,100%),(D116)/D8)</f>
        <v>0.037527679577328</v>
      </c>
      <c r="J116" s="54">
        <f>IF(E8=0,IF(E116=0,0,100%),(E116)/E8)</f>
        <v>0.036362214576165154</v>
      </c>
      <c r="K116" s="53">
        <f>IF(F8=0,IF(F116=0,0,100%),(F116)/F8)</f>
        <v>0.04114021851764321</v>
      </c>
      <c r="L116" s="11"/>
    </row>
    <row r="117" spans="1:12" ht="12.75" customHeight="1">
      <c r="A117" s="1" t="s">
        <v>47</v>
      </c>
      <c r="B117" s="12"/>
      <c r="C117" s="12"/>
      <c r="D117" s="12"/>
      <c r="E117" s="12"/>
      <c r="F117" s="14"/>
      <c r="G117" s="52"/>
      <c r="H117" s="54"/>
      <c r="I117" s="141"/>
      <c r="J117" s="54"/>
      <c r="K117" s="53"/>
      <c r="L117" s="11"/>
    </row>
    <row r="118" spans="1:12" ht="12.75" customHeight="1">
      <c r="A118" s="5" t="s">
        <v>177</v>
      </c>
      <c r="B118" s="8">
        <v>127</v>
      </c>
      <c r="C118" s="8">
        <v>133</v>
      </c>
      <c r="D118" s="8">
        <v>137</v>
      </c>
      <c r="E118" s="8">
        <v>114</v>
      </c>
      <c r="F118" s="9">
        <v>165</v>
      </c>
      <c r="G118" s="52">
        <f>IF(B8=0,IF(B118=0,0,100%),(B118)/B8)</f>
        <v>0.0024436234895713078</v>
      </c>
      <c r="H118" s="54">
        <f>IF(C8=0,IF(C118=0,0,100%),(C118)/C8)</f>
        <v>0.0026533136496030003</v>
      </c>
      <c r="I118" s="141">
        <f>IF(D8=0,IF(D118=0,0,100%),(D118)/D8)</f>
        <v>0.0026611242764461363</v>
      </c>
      <c r="J118" s="54">
        <f>IF(E8=0,IF(E118=0,0,100%),(E118)/E8)</f>
        <v>0.0022286518611198</v>
      </c>
      <c r="K118" s="53">
        <f>IF(F8=0,IF(F118=0,0,100%),(F118)/F8)</f>
        <v>0.0029996182304070393</v>
      </c>
      <c r="L118" s="11"/>
    </row>
    <row r="119" spans="1:12" ht="12.75" customHeight="1">
      <c r="A119" s="2" t="s">
        <v>48</v>
      </c>
      <c r="B119" s="12">
        <v>986</v>
      </c>
      <c r="C119" s="13">
        <v>917</v>
      </c>
      <c r="D119" s="13">
        <v>1016</v>
      </c>
      <c r="E119" s="12">
        <v>952</v>
      </c>
      <c r="F119" s="14">
        <v>1188</v>
      </c>
      <c r="G119" s="52">
        <f>IF(B8=0,IF(B119=0,0,100%),(B119)/B8)</f>
        <v>0.018971754021396135</v>
      </c>
      <c r="H119" s="54">
        <f>IF(C8=0,IF(C119=0,0,100%),(C119)/C8)</f>
        <v>0.018293899373578584</v>
      </c>
      <c r="I119" s="141">
        <f>IF(D8=0,IF(D119=0,0,100%),(D119)/D8)</f>
        <v>0.019735053028242883</v>
      </c>
      <c r="J119" s="54">
        <f>IF(E8=0,IF(E119=0,0,100%),(E119)/E8)</f>
        <v>0.01861119799812324</v>
      </c>
      <c r="K119" s="53">
        <f>IF(F8=0,IF(F119=0,0,100%),(F119)/F8)</f>
        <v>0.02159725125893068</v>
      </c>
      <c r="L119" s="11"/>
    </row>
    <row r="120" spans="1:12" ht="12.75" customHeight="1">
      <c r="A120" s="2" t="s">
        <v>86</v>
      </c>
      <c r="B120" s="8">
        <v>625</v>
      </c>
      <c r="C120" s="8">
        <v>592</v>
      </c>
      <c r="D120" s="8">
        <v>577</v>
      </c>
      <c r="E120" s="8">
        <v>511</v>
      </c>
      <c r="F120" s="9">
        <v>635</v>
      </c>
      <c r="G120" s="52">
        <f>IF(B8=0,IF(B120=0,0,100%),(B120)/B8)</f>
        <v>0.012025706149465097</v>
      </c>
      <c r="H120" s="54">
        <f>IF(C8=0,IF(C120=0,0,100%),(C120)/C8)</f>
        <v>0.011810238199736664</v>
      </c>
      <c r="I120" s="141">
        <f>IF(D8=0,IF(D120=0,0,100%),(D120)/D8)</f>
        <v>0.011207800784740297</v>
      </c>
      <c r="J120" s="54">
        <f>IF(E8=0,IF(E120=0,0,100%),(E120)/E8)</f>
        <v>0.009989834219580856</v>
      </c>
      <c r="K120" s="53">
        <f>IF(F8=0,IF(F120=0,0,100%),(F120)/F8)</f>
        <v>0.011543985310960424</v>
      </c>
      <c r="L120" s="11"/>
    </row>
    <row r="121" spans="1:12" ht="12.75" customHeight="1">
      <c r="A121" s="2" t="s">
        <v>87</v>
      </c>
      <c r="B121" s="8">
        <v>93</v>
      </c>
      <c r="C121" s="8">
        <v>114</v>
      </c>
      <c r="D121" s="8">
        <v>87</v>
      </c>
      <c r="E121" s="8">
        <v>86</v>
      </c>
      <c r="F121" s="9">
        <v>115</v>
      </c>
      <c r="G121" s="52">
        <f>IF(B8=0,IF(B121=0,0,100%),(B121)/B8)</f>
        <v>0.0017894250750404063</v>
      </c>
      <c r="H121" s="54">
        <f>IF(C8=0,IF(C121=0,0,100%),(C121)/C8)</f>
        <v>0.0022742688425168574</v>
      </c>
      <c r="I121" s="141">
        <f>IF(D8=0,IF(D121=0,0,100%),(D121)/D8)</f>
        <v>0.0016899110368672546</v>
      </c>
      <c r="J121" s="54">
        <f>IF(E8=0,IF(E121=0,0,100%),(E121)/E8)</f>
        <v>0.0016812636847044105</v>
      </c>
      <c r="K121" s="53">
        <f>IF(F8=0,IF(F121=0,0,100%),(F121)/F8)</f>
        <v>0.0020906430090715726</v>
      </c>
      <c r="L121" s="11"/>
    </row>
    <row r="122" spans="1:12" ht="12.75" customHeight="1">
      <c r="A122" s="2" t="s">
        <v>88</v>
      </c>
      <c r="B122" s="12">
        <v>619</v>
      </c>
      <c r="C122" s="13">
        <v>543</v>
      </c>
      <c r="D122" s="13">
        <v>568</v>
      </c>
      <c r="E122" s="12">
        <v>502</v>
      </c>
      <c r="F122" s="14">
        <v>698</v>
      </c>
      <c r="G122" s="52">
        <f>IF(B8=0,IF(B122=0,0,100%),(B122)/B8)</f>
        <v>0.011910259370430231</v>
      </c>
      <c r="H122" s="54">
        <f>IF(C8=0,IF(C122=0,0,100%),(C122)/C8)</f>
        <v>0.01083270159198819</v>
      </c>
      <c r="I122" s="141">
        <f>IF(D8=0,IF(D122=0,0,100%),(D122)/D8)</f>
        <v>0.011032982401616098</v>
      </c>
      <c r="J122" s="54">
        <f>IF(E8=0,IF(E122=0,0,100%),(E122)/E8)</f>
        <v>0.009813888020018768</v>
      </c>
      <c r="K122" s="53">
        <f>IF(F8=0,IF(F122=0,0,100%),(F122)/F8)</f>
        <v>0.01268929408984311</v>
      </c>
      <c r="L122" s="11"/>
    </row>
    <row r="123" spans="1:12" ht="12.75" customHeight="1">
      <c r="A123" s="2" t="s">
        <v>89</v>
      </c>
      <c r="B123" s="8">
        <v>426</v>
      </c>
      <c r="C123" s="8">
        <v>511</v>
      </c>
      <c r="D123" s="8">
        <v>459</v>
      </c>
      <c r="E123" s="8">
        <v>407</v>
      </c>
      <c r="F123" s="9">
        <v>445</v>
      </c>
      <c r="G123" s="52">
        <f>IF(B8=0,IF(B123=0,0,100%),(B123)/B8)</f>
        <v>0.00819672131147541</v>
      </c>
      <c r="H123" s="54">
        <f>IF(C8=0,IF(C123=0,0,100%),(C123)/C8)</f>
        <v>0.01019431033794837</v>
      </c>
      <c r="I123" s="141">
        <f>IF(D8=0,IF(D123=0,0,100%),(D123)/D8)</f>
        <v>0.008915737539334136</v>
      </c>
      <c r="J123" s="54">
        <f>IF(E8=0,IF(E123=0,0,100%),(E123)/E8)</f>
        <v>0.007956678135752267</v>
      </c>
      <c r="K123" s="53">
        <f>IF(F8=0,IF(F123=0,0,100%),(F123)/F8)</f>
        <v>0.00808987946988565</v>
      </c>
      <c r="L123" s="11"/>
    </row>
    <row r="124" spans="1:12" ht="12.75" customHeight="1">
      <c r="A124" s="2" t="s">
        <v>90</v>
      </c>
      <c r="B124" s="12">
        <v>19</v>
      </c>
      <c r="C124" s="13">
        <v>20</v>
      </c>
      <c r="D124" s="13">
        <v>19</v>
      </c>
      <c r="E124" s="12">
        <v>16</v>
      </c>
      <c r="F124" s="14">
        <v>17</v>
      </c>
      <c r="G124" s="52">
        <f>IF(B8=0,IF(B124=0,0,100%),(B124)/B8)</f>
        <v>0.00036558146694373896</v>
      </c>
      <c r="H124" s="54">
        <f>IF(C8=0,IF(C124=0,0,100%),(C124)/C8)</f>
        <v>0.0003989945337748873</v>
      </c>
      <c r="I124" s="141">
        <f>IF(D8=0,IF(D124=0,0,100%),(D124)/D8)</f>
        <v>0.0003690610310399751</v>
      </c>
      <c r="J124" s="54">
        <f>IF(E8=0,IF(E124=0,0,100%),(E124)/E8)</f>
        <v>0.00031279324366593683</v>
      </c>
      <c r="K124" s="53">
        <f>IF(F8=0,IF(F124=0,0,100%),(F124)/F8)</f>
        <v>0.0003090515752540586</v>
      </c>
      <c r="L124" s="11"/>
    </row>
    <row r="125" spans="1:12" ht="12.75" customHeight="1">
      <c r="A125" s="3" t="s">
        <v>131</v>
      </c>
      <c r="B125" s="33">
        <f>SUM(B118:B124)</f>
        <v>2895</v>
      </c>
      <c r="C125" s="33">
        <f>SUM(C118:C124)</f>
        <v>2830</v>
      </c>
      <c r="D125" s="33">
        <f>SUM(D118:D124)</f>
        <v>2863</v>
      </c>
      <c r="E125" s="33">
        <f>SUM(E118:E124)</f>
        <v>2588</v>
      </c>
      <c r="F125" s="33">
        <f>SUM(F118:F124)</f>
        <v>3263</v>
      </c>
      <c r="G125" s="52">
        <f>IF(B8=0,IF(B125=0,0,100%),(B125)/B8)</f>
        <v>0.055703070884322324</v>
      </c>
      <c r="H125" s="54">
        <f>IF(C8=0,IF(C125=0,0,100%),(C125)/C8)</f>
        <v>0.05645772652914655</v>
      </c>
      <c r="I125" s="141">
        <f>IF(D8=0,IF(D125=0,0,100%),(D125)/D8)</f>
        <v>0.055611670098286776</v>
      </c>
      <c r="J125" s="54">
        <f>IF(E8=0,IF(E125=0,0,100%),(E125)/E8)</f>
        <v>0.05059430716296528</v>
      </c>
      <c r="K125" s="53">
        <f>IF(F8=0,IF(F125=0,0,100%),(F125)/F8)</f>
        <v>0.05931972294435254</v>
      </c>
      <c r="L125" s="11"/>
    </row>
    <row r="126" spans="1:12" ht="12.75" customHeight="1">
      <c r="A126" s="1" t="s">
        <v>49</v>
      </c>
      <c r="B126" s="12"/>
      <c r="C126" s="12"/>
      <c r="D126" s="12"/>
      <c r="E126" s="12"/>
      <c r="F126" s="14"/>
      <c r="G126" s="136"/>
      <c r="H126" s="12"/>
      <c r="I126" s="143"/>
      <c r="J126" s="12"/>
      <c r="K126" s="138"/>
      <c r="L126" s="11"/>
    </row>
    <row r="127" spans="1:12" ht="12.75" customHeight="1">
      <c r="A127" s="2" t="s">
        <v>178</v>
      </c>
      <c r="B127" s="8">
        <v>30</v>
      </c>
      <c r="C127" s="8">
        <v>15</v>
      </c>
      <c r="D127" s="8">
        <v>19</v>
      </c>
      <c r="E127" s="8">
        <v>13</v>
      </c>
      <c r="F127" s="9">
        <v>14</v>
      </c>
      <c r="G127" s="52">
        <f>IF(B8=0,IF(B127=0,0,100%),(B127)/B8)</f>
        <v>0.0005772338951743247</v>
      </c>
      <c r="H127" s="54">
        <f>IF(C8=0,IF(C127=0,0,100%),(C127)/C8)</f>
        <v>0.0002992459003311655</v>
      </c>
      <c r="I127" s="141">
        <f>IF(D8=0,IF(D127=0,0,100%),(D127)/D8)</f>
        <v>0.0003690610310399751</v>
      </c>
      <c r="J127" s="54">
        <f>IF(E8=0,IF(E127=0,0,100%),(E127)/E8)</f>
        <v>0.0002541445104785737</v>
      </c>
      <c r="K127" s="53">
        <f>IF(F8=0,IF(F127=0,0,100%),(F127)/F8)</f>
        <v>0.0002545130619739306</v>
      </c>
      <c r="L127" s="11"/>
    </row>
    <row r="128" spans="1:12" ht="12.75" customHeight="1">
      <c r="A128" s="2" t="s">
        <v>91</v>
      </c>
      <c r="B128" s="12">
        <v>34</v>
      </c>
      <c r="C128" s="13">
        <v>21</v>
      </c>
      <c r="D128" s="13">
        <v>43</v>
      </c>
      <c r="E128" s="12">
        <v>17</v>
      </c>
      <c r="F128" s="14">
        <v>38</v>
      </c>
      <c r="G128" s="52">
        <f>IF(B8=0,IF(B128=0,0,100%),(B128)/B8)</f>
        <v>0.0006541984145309013</v>
      </c>
      <c r="H128" s="54">
        <f>IF(C8=0,IF(C128=0,0,100%),(C128)/C8)</f>
        <v>0.00041894426046363165</v>
      </c>
      <c r="I128" s="141">
        <f>IF(D8=0,IF(D128=0,0,100%),(D128)/D8)</f>
        <v>0.0008352433860378385</v>
      </c>
      <c r="J128" s="54">
        <f>IF(E8=0,IF(E128=0,0,100%),(E128)/E8)</f>
        <v>0.0003323428213950579</v>
      </c>
      <c r="K128" s="53">
        <f>IF(F8=0,IF(F128=0,0,100%),(F128)/F8)</f>
        <v>0.0006908211682149544</v>
      </c>
      <c r="L128" s="11"/>
    </row>
    <row r="129" spans="1:12" ht="12.75" customHeight="1">
      <c r="A129" s="2" t="s">
        <v>50</v>
      </c>
      <c r="B129" s="8">
        <v>78</v>
      </c>
      <c r="C129" s="8">
        <v>75</v>
      </c>
      <c r="D129" s="8">
        <v>57</v>
      </c>
      <c r="E129" s="8">
        <v>69</v>
      </c>
      <c r="F129" s="9">
        <v>86</v>
      </c>
      <c r="G129" s="52">
        <f>IF(B8=0,IF(B129=0,0,100%),(B129)/B8)</f>
        <v>0.001500808127453244</v>
      </c>
      <c r="H129" s="54">
        <f>IF(C8=0,IF(C129=0,0,100%),(C129)/C8)</f>
        <v>0.0014962295016558273</v>
      </c>
      <c r="I129" s="141">
        <f>IF(D8=0,IF(D129=0,0,100%),(D129)/D8)</f>
        <v>0.0011071830931199255</v>
      </c>
      <c r="J129" s="54">
        <f>IF(E8=0,IF(E129=0,0,100%),(E129)/E8)</f>
        <v>0.0013489208633093526</v>
      </c>
      <c r="K129" s="53">
        <f>IF(F8=0,IF(F129=0,0,100%),(F129)/F8)</f>
        <v>0.0015634373806970021</v>
      </c>
      <c r="L129" s="11"/>
    </row>
    <row r="130" spans="1:12" ht="12.75" customHeight="1">
      <c r="A130" s="2" t="s">
        <v>51</v>
      </c>
      <c r="B130" s="8">
        <v>13</v>
      </c>
      <c r="C130" s="8">
        <v>2</v>
      </c>
      <c r="D130" s="8">
        <v>2</v>
      </c>
      <c r="E130" s="8">
        <v>4</v>
      </c>
      <c r="F130" s="9">
        <v>1</v>
      </c>
      <c r="G130" s="52">
        <f>IF(B8=0,IF(B130=0,0,100%),(B130)/B8)</f>
        <v>0.000250134687908874</v>
      </c>
      <c r="H130" s="54">
        <f>IF(C8=0,IF(C130=0,0,100%),(C130)/C8)</f>
        <v>3.989945337748873E-05</v>
      </c>
      <c r="I130" s="141">
        <f>IF(D8=0,IF(D130=0,0,100%),(D130)/D8)</f>
        <v>3.884852958315528E-05</v>
      </c>
      <c r="J130" s="54">
        <f>IF(E8=0,IF(E130=0,0,100%),(E130)/E8)</f>
        <v>7.819831091648421E-05</v>
      </c>
      <c r="K130" s="53">
        <f>IF(F8=0,IF(F130=0,0,100%),(F130)/F8)</f>
        <v>1.817950442670933E-05</v>
      </c>
      <c r="L130" s="11"/>
    </row>
    <row r="131" spans="1:12" ht="12.75" customHeight="1">
      <c r="A131" s="2" t="s">
        <v>52</v>
      </c>
      <c r="B131" s="12">
        <v>5</v>
      </c>
      <c r="C131" s="13">
        <v>2</v>
      </c>
      <c r="D131" s="13">
        <v>6</v>
      </c>
      <c r="E131" s="12">
        <v>2</v>
      </c>
      <c r="F131" s="14">
        <v>7</v>
      </c>
      <c r="G131" s="52">
        <f>IF(B8=0,IF(B131=0,0,100%),(B131)/B8)</f>
        <v>9.620564919572077E-05</v>
      </c>
      <c r="H131" s="54">
        <f>IF(C8=0,IF(C131=0,0,100%),(C131)/C8)</f>
        <v>3.989945337748873E-05</v>
      </c>
      <c r="I131" s="141">
        <f>IF(D8=0,IF(D131=0,0,100%),(D131)/D8)</f>
        <v>0.00011654558874946584</v>
      </c>
      <c r="J131" s="54">
        <f>IF(E8=0,IF(E131=0,0,100%),(E131)/E8)</f>
        <v>3.9099155458242104E-05</v>
      </c>
      <c r="K131" s="53">
        <f>IF(F8=0,IF(F131=0,0,100%),(F131)/F8)</f>
        <v>0.0001272565309869653</v>
      </c>
      <c r="L131" s="11"/>
    </row>
    <row r="132" spans="1:12" ht="12.75" customHeight="1">
      <c r="A132" s="2" t="s">
        <v>92</v>
      </c>
      <c r="B132" s="8">
        <v>3</v>
      </c>
      <c r="C132" s="8">
        <v>0</v>
      </c>
      <c r="D132" s="8">
        <v>1</v>
      </c>
      <c r="E132" s="8">
        <v>1</v>
      </c>
      <c r="F132" s="9">
        <v>3</v>
      </c>
      <c r="G132" s="52">
        <f>IF(B8=0,IF(B132=0,0,100%),(B132)/B8)</f>
        <v>5.7723389517432465E-05</v>
      </c>
      <c r="H132" s="54">
        <f>IF(C8=0,IF(C132=0,0,100%),(C132)/C8)</f>
        <v>0</v>
      </c>
      <c r="I132" s="141">
        <f>IF(D8=0,IF(D132=0,0,100%),(D132)/D8)</f>
        <v>1.942426479157764E-05</v>
      </c>
      <c r="J132" s="54">
        <f>IF(E8=0,IF(E132=0,0,100%),(E132)/E8)</f>
        <v>1.9549577729121052E-05</v>
      </c>
      <c r="K132" s="53">
        <f>IF(F8=0,IF(F132=0,0,100%),(F132)/F8)</f>
        <v>5.453851328012798E-05</v>
      </c>
      <c r="L132" s="11"/>
    </row>
    <row r="133" spans="1:12" ht="12.75" customHeight="1">
      <c r="A133" s="2" t="s">
        <v>93</v>
      </c>
      <c r="B133" s="12">
        <v>17</v>
      </c>
      <c r="C133" s="13">
        <v>12</v>
      </c>
      <c r="D133" s="13">
        <v>11</v>
      </c>
      <c r="E133" s="12">
        <v>27</v>
      </c>
      <c r="F133" s="14">
        <v>17</v>
      </c>
      <c r="G133" s="52">
        <f>IF(B8=0,IF(B133=0,0,100%),(B133)/B8)</f>
        <v>0.00032709920726545065</v>
      </c>
      <c r="H133" s="54">
        <f>IF(C8=0,IF(C133=0,0,100%),(C133)/C8)</f>
        <v>0.00023939672026493237</v>
      </c>
      <c r="I133" s="141">
        <f>IF(D8=0,IF(D133=0,0,100%),(D133)/D8)</f>
        <v>0.00021366691270735403</v>
      </c>
      <c r="J133" s="54">
        <f>IF(E8=0,IF(E133=0,0,100%),(E133)/E8)</f>
        <v>0.0005278385986862684</v>
      </c>
      <c r="K133" s="53">
        <f>IF(F8=0,IF(F133=0,0,100%),(F133)/F8)</f>
        <v>0.0003090515752540586</v>
      </c>
      <c r="L133" s="11"/>
    </row>
    <row r="134" spans="1:12" ht="12.75" customHeight="1">
      <c r="A134" s="3" t="s">
        <v>132</v>
      </c>
      <c r="B134" s="33">
        <f>SUM(B127:B133)</f>
        <v>180</v>
      </c>
      <c r="C134" s="33">
        <f>SUM(C127:C133)</f>
        <v>127</v>
      </c>
      <c r="D134" s="33">
        <f>SUM(D127:D133)</f>
        <v>139</v>
      </c>
      <c r="E134" s="33">
        <f>SUM(E127:E133)</f>
        <v>133</v>
      </c>
      <c r="F134" s="33">
        <f>SUM(F127:F133)</f>
        <v>166</v>
      </c>
      <c r="G134" s="52">
        <f>IF(B8=0,IF(B134=0,0,100%),(B134)/B8)</f>
        <v>0.0034634033710459478</v>
      </c>
      <c r="H134" s="54">
        <f>IF(C8=0,IF(C134=0,0,100%),(C134)/C8)</f>
        <v>0.0025336152894705343</v>
      </c>
      <c r="I134" s="141">
        <f>IF(D8=0,IF(D134=0,0,100%),(D134)/D8)</f>
        <v>0.0026999728060292916</v>
      </c>
      <c r="J134" s="54">
        <f>IF(E8=0,IF(E134=0,0,100%),(E134)/E8)</f>
        <v>0.0026000938379730997</v>
      </c>
      <c r="K134" s="53">
        <f>IF(F8=0,IF(F134=0,0,100%),(F134)/F8)</f>
        <v>0.0030177977348337486</v>
      </c>
      <c r="L134" s="11"/>
    </row>
    <row r="135" spans="1:12" ht="12.75" customHeight="1">
      <c r="A135" s="1" t="s">
        <v>53</v>
      </c>
      <c r="B135" s="12"/>
      <c r="C135" s="12"/>
      <c r="D135" s="12"/>
      <c r="E135" s="12"/>
      <c r="F135" s="14"/>
      <c r="G135" s="136"/>
      <c r="H135" s="12"/>
      <c r="I135" s="143"/>
      <c r="J135" s="12"/>
      <c r="K135" s="138"/>
      <c r="L135" s="11"/>
    </row>
    <row r="136" spans="1:12" ht="12.75" customHeight="1">
      <c r="A136" s="2" t="s">
        <v>94</v>
      </c>
      <c r="B136" s="8">
        <v>51</v>
      </c>
      <c r="C136" s="8">
        <v>58</v>
      </c>
      <c r="D136" s="8">
        <v>61</v>
      </c>
      <c r="E136" s="8">
        <v>93</v>
      </c>
      <c r="F136" s="9">
        <v>80</v>
      </c>
      <c r="G136" s="52">
        <f>IF(B8=0,IF(B136=0,0,100%),(B136)/B8)</f>
        <v>0.000981297621796352</v>
      </c>
      <c r="H136" s="54">
        <f>IF(C8=0,IF(C136=0,0,100%),(C136)/C8)</f>
        <v>0.001157084147947173</v>
      </c>
      <c r="I136" s="141">
        <f>IF(D8=0,IF(D136=0,0,100%),(D136)/D8)</f>
        <v>0.001184880152286236</v>
      </c>
      <c r="J136" s="54">
        <f>IF(E8=0,IF(E136=0,0,100%),(E136)/E8)</f>
        <v>0.0018181107288082578</v>
      </c>
      <c r="K136" s="53">
        <f>IF(F8=0,IF(F136=0,0,100%),(F136)/F8)</f>
        <v>0.0014543603541367462</v>
      </c>
      <c r="L136" s="11"/>
    </row>
    <row r="137" spans="1:12" ht="12.75" customHeight="1">
      <c r="A137" s="2" t="s">
        <v>54</v>
      </c>
      <c r="B137" s="12">
        <v>104</v>
      </c>
      <c r="C137" s="13">
        <v>116</v>
      </c>
      <c r="D137" s="13">
        <v>111</v>
      </c>
      <c r="E137" s="12">
        <v>121</v>
      </c>
      <c r="F137" s="14">
        <v>89</v>
      </c>
      <c r="G137" s="52">
        <f>IF(B8=0,IF(B137=0,0,100%),(B137)/B8)</f>
        <v>0.002001077503270992</v>
      </c>
      <c r="H137" s="54">
        <f>IF(C8=0,IF(C137=0,0,100%),(C137)/C8)</f>
        <v>0.002314168295894346</v>
      </c>
      <c r="I137" s="141">
        <f>IF(D8=0,IF(D137=0,0,100%),(D137)/D8)</f>
        <v>0.002156093391865118</v>
      </c>
      <c r="J137" s="54">
        <f>IF(E8=0,IF(E137=0,0,100%),(E137)/E8)</f>
        <v>0.002365498905223647</v>
      </c>
      <c r="K137" s="53">
        <f>IF(F8=0,IF(F137=0,0,100%),(F137)/F8)</f>
        <v>0.0016179758939771302</v>
      </c>
      <c r="L137" s="11"/>
    </row>
    <row r="138" spans="1:12" ht="12.75" customHeight="1">
      <c r="A138" s="2" t="s">
        <v>95</v>
      </c>
      <c r="B138" s="8">
        <v>46</v>
      </c>
      <c r="C138" s="8">
        <v>35</v>
      </c>
      <c r="D138" s="8">
        <v>37</v>
      </c>
      <c r="E138" s="8">
        <v>35</v>
      </c>
      <c r="F138" s="9">
        <v>48</v>
      </c>
      <c r="G138" s="52">
        <f>IF(B8=0,IF(B138=0,0,100%),(B138)/B8)</f>
        <v>0.0008850919726006311</v>
      </c>
      <c r="H138" s="54">
        <f>IF(C8=0,IF(C138=0,0,100%),(C138)/C8)</f>
        <v>0.0006982404341060528</v>
      </c>
      <c r="I138" s="141">
        <f>IF(D8=0,IF(D138=0,0,100%),(D138)/D8)</f>
        <v>0.0007186977972883726</v>
      </c>
      <c r="J138" s="54">
        <f>IF(E8=0,IF(E138=0,0,100%),(E138)/E8)</f>
        <v>0.0006842352205192368</v>
      </c>
      <c r="K138" s="53">
        <f>IF(F8=0,IF(F138=0,0,100%),(F138)/F8)</f>
        <v>0.0008726162124820477</v>
      </c>
      <c r="L138" s="11"/>
    </row>
    <row r="139" spans="1:12" ht="12.75" customHeight="1">
      <c r="A139" s="2" t="s">
        <v>55</v>
      </c>
      <c r="B139" s="12">
        <v>71</v>
      </c>
      <c r="C139" s="13">
        <v>81</v>
      </c>
      <c r="D139" s="13">
        <v>91</v>
      </c>
      <c r="E139" s="12">
        <v>90</v>
      </c>
      <c r="F139" s="14">
        <v>56</v>
      </c>
      <c r="G139" s="52">
        <f>IF(B8=0,IF(B139=0,0,100%),(B139)/B8)</f>
        <v>0.001366120218579235</v>
      </c>
      <c r="H139" s="54">
        <f>IF(C8=0,IF(C139=0,0,100%),(C139)/C8)</f>
        <v>0.0016159278617882936</v>
      </c>
      <c r="I139" s="141">
        <f>IF(D8=0,IF(D139=0,0,100%),(D139)/D8)</f>
        <v>0.0017676080960335652</v>
      </c>
      <c r="J139" s="54">
        <f>IF(E8=0,IF(E139=0,0,100%),(E139)/E8)</f>
        <v>0.0017594619956208947</v>
      </c>
      <c r="K139" s="53">
        <f>IF(F8=0,IF(F139=0,0,100%),(F139)/F8)</f>
        <v>0.0010180522478957224</v>
      </c>
      <c r="L139" s="11"/>
    </row>
    <row r="140" spans="1:12" ht="12.75" customHeight="1">
      <c r="A140" s="2" t="s">
        <v>120</v>
      </c>
      <c r="B140" s="12">
        <v>98</v>
      </c>
      <c r="C140" s="13">
        <v>88</v>
      </c>
      <c r="D140" s="13">
        <v>71</v>
      </c>
      <c r="E140" s="12">
        <v>86</v>
      </c>
      <c r="F140" s="14">
        <v>90</v>
      </c>
      <c r="G140" s="52">
        <f>IF(B8=0,IF(B140=0,0,100%),(B140)/B8)</f>
        <v>0.0018856307242361271</v>
      </c>
      <c r="H140" s="54">
        <f>IF(C8=0,IF(C140=0,0,100%),(C140)/C8)</f>
        <v>0.001755575948609504</v>
      </c>
      <c r="I140" s="141">
        <f>IF(D8=0,IF(D140=0,0,100%),(D140)/D8)</f>
        <v>0.0013791228002020123</v>
      </c>
      <c r="J140" s="54">
        <f>IF(E8=0,IF(E140=0,0,100%),(E140)/E8)</f>
        <v>0.0016812636847044105</v>
      </c>
      <c r="K140" s="53">
        <f>IF(F8=0,IF(F140=0,0,100%),(F140)/F8)</f>
        <v>0.0016361553984038395</v>
      </c>
      <c r="L140" s="11"/>
    </row>
    <row r="141" spans="1:12" ht="12.75" customHeight="1">
      <c r="A141" s="3" t="s">
        <v>133</v>
      </c>
      <c r="B141" s="33">
        <f>SUM(B136:B140)</f>
        <v>370</v>
      </c>
      <c r="C141" s="33">
        <f>SUM(C136:C140)</f>
        <v>378</v>
      </c>
      <c r="D141" s="33">
        <f>SUM(D136:D140)</f>
        <v>371</v>
      </c>
      <c r="E141" s="33">
        <f>SUM(E136:E140)</f>
        <v>425</v>
      </c>
      <c r="F141" s="33">
        <f>SUM(F136:F140)</f>
        <v>363</v>
      </c>
      <c r="G141" s="52">
        <f>IF(B8=0,IF(B141=0,0,100%),(B141)/B8)</f>
        <v>0.007119218040483337</v>
      </c>
      <c r="H141" s="54">
        <f>IF(C8=0,IF(C141=0,0,100%),(C141)/C8)</f>
        <v>0.00754099668834537</v>
      </c>
      <c r="I141" s="141">
        <f>IF(D8=0,IF(D141=0,0,100%),(D141)/D8)</f>
        <v>0.007206402237675304</v>
      </c>
      <c r="J141" s="54">
        <f>IF(E8=0,IF(E141=0,0,100%),(E141)/E8)</f>
        <v>0.008308570534876446</v>
      </c>
      <c r="K141" s="53">
        <f>IF(F8=0,IF(F141=0,0,100%),(F141)/F8)</f>
        <v>0.006599160106895486</v>
      </c>
      <c r="L141" s="11"/>
    </row>
    <row r="142" spans="1:12" ht="12.75" customHeight="1">
      <c r="A142" s="1" t="s">
        <v>56</v>
      </c>
      <c r="B142" s="12"/>
      <c r="C142" s="12"/>
      <c r="D142" s="12"/>
      <c r="E142" s="12"/>
      <c r="F142" s="14"/>
      <c r="G142" s="52"/>
      <c r="H142" s="54"/>
      <c r="I142" s="141"/>
      <c r="J142" s="54"/>
      <c r="K142" s="53"/>
      <c r="L142" s="11"/>
    </row>
    <row r="143" spans="1:12" ht="38.25">
      <c r="A143" s="5" t="s">
        <v>121</v>
      </c>
      <c r="B143" s="8">
        <v>324</v>
      </c>
      <c r="C143" s="8">
        <v>340</v>
      </c>
      <c r="D143" s="8">
        <v>307</v>
      </c>
      <c r="E143" s="8">
        <v>278</v>
      </c>
      <c r="F143" s="9">
        <v>295</v>
      </c>
      <c r="G143" s="52">
        <f>IF(B8=0,IF(B143=0,0,100%),(B143)/B8)</f>
        <v>0.006234126067882706</v>
      </c>
      <c r="H143" s="54">
        <f>IF(C8=0,IF(C143=0,0,100%),(C143)/C8)</f>
        <v>0.006782907074173084</v>
      </c>
      <c r="I143" s="141">
        <f>IF(D8=0,IF(D143=0,0,100%),(D143)/D8)</f>
        <v>0.005963249291014335</v>
      </c>
      <c r="J143" s="54">
        <f>IF(E8=0,IF(E143=0,0,100%),(E143)/E8)</f>
        <v>0.005434782608695652</v>
      </c>
      <c r="K143" s="53">
        <f>IF(F8=0,IF(F143=0,0,100%),(F143)/F8)</f>
        <v>0.0053629538058792515</v>
      </c>
      <c r="L143" s="11"/>
    </row>
    <row r="144" spans="1:12" ht="12.75">
      <c r="A144" s="2" t="s">
        <v>122</v>
      </c>
      <c r="B144" s="12">
        <v>46</v>
      </c>
      <c r="C144" s="13">
        <v>62</v>
      </c>
      <c r="D144" s="13">
        <v>36</v>
      </c>
      <c r="E144" s="12">
        <v>40</v>
      </c>
      <c r="F144" s="14">
        <v>35</v>
      </c>
      <c r="G144" s="52">
        <f>IF(B8=0,IF(B144=0,0,100%),(B144)/B8)</f>
        <v>0.0008850919726006311</v>
      </c>
      <c r="H144" s="54">
        <f>IF(C8=0,IF(C144=0,0,100%),(C144)/C8)</f>
        <v>0.0012368830547021506</v>
      </c>
      <c r="I144" s="141">
        <f>IF(D8=0,IF(D144=0,0,100%),(D144)/D8)</f>
        <v>0.000699273532496795</v>
      </c>
      <c r="J144" s="54">
        <f>IF(E8=0,IF(E144=0,0,100%),(E144)/E8)</f>
        <v>0.0007819831091648421</v>
      </c>
      <c r="K144" s="53">
        <f>IF(F8=0,IF(F144=0,0,100%),(F144)/F8)</f>
        <v>0.0006362826549348265</v>
      </c>
      <c r="L144" s="11"/>
    </row>
    <row r="145" spans="1:12" ht="12.75">
      <c r="A145" s="2" t="s">
        <v>57</v>
      </c>
      <c r="B145" s="8">
        <v>262</v>
      </c>
      <c r="C145" s="8">
        <v>260</v>
      </c>
      <c r="D145" s="8">
        <v>346</v>
      </c>
      <c r="E145" s="8">
        <v>395</v>
      </c>
      <c r="F145" s="9">
        <v>281</v>
      </c>
      <c r="G145" s="52">
        <f>IF(B8=0,IF(B145=0,0,100%),(B145)/B8)</f>
        <v>0.005041176017855769</v>
      </c>
      <c r="H145" s="54">
        <f>IF(C8=0,IF(C145=0,0,100%),(C145)/C8)</f>
        <v>0.005186928939073535</v>
      </c>
      <c r="I145" s="141">
        <f>IF(D8=0,IF(D145=0,0,100%),(D145)/D8)</f>
        <v>0.006720795617885863</v>
      </c>
      <c r="J145" s="54">
        <f>IF(E8=0,IF(E145=0,0,100%),(E145)/E8)</f>
        <v>0.007722083203002815</v>
      </c>
      <c r="K145" s="53">
        <f>IF(F8=0,IF(F145=0,0,100%),(F145)/F8)</f>
        <v>0.005108440743905322</v>
      </c>
      <c r="L145" s="11"/>
    </row>
    <row r="146" spans="1:12" ht="12.75">
      <c r="A146" s="2" t="s">
        <v>96</v>
      </c>
      <c r="B146" s="8">
        <v>891</v>
      </c>
      <c r="C146" s="8">
        <v>1017</v>
      </c>
      <c r="D146" s="8">
        <v>958</v>
      </c>
      <c r="E146" s="8">
        <v>906</v>
      </c>
      <c r="F146" s="9">
        <v>815</v>
      </c>
      <c r="G146" s="52">
        <f>IF(B8=0,IF(B146=0,0,100%),(B146)/B8)</f>
        <v>0.01714384668667744</v>
      </c>
      <c r="H146" s="54">
        <f>IF(C8=0,IF(C146=0,0,100%),(C146)/C8)</f>
        <v>0.02028887204245302</v>
      </c>
      <c r="I146" s="141">
        <f>IF(D8=0,IF(D146=0,0,100%),(D146)/D8)</f>
        <v>0.01860844567033138</v>
      </c>
      <c r="J146" s="54">
        <f>IF(E8=0,IF(E146=0,0,100%),(E146)/E8)</f>
        <v>0.017711917422583674</v>
      </c>
      <c r="K146" s="53">
        <f>IF(F8=0,IF(F146=0,0,100%),(F146)/F8)</f>
        <v>0.014816296107768103</v>
      </c>
      <c r="L146" s="11"/>
    </row>
    <row r="147" spans="1:12" ht="25.5">
      <c r="A147" s="2" t="s">
        <v>97</v>
      </c>
      <c r="B147" s="12">
        <v>1011</v>
      </c>
      <c r="C147" s="13">
        <v>908</v>
      </c>
      <c r="D147" s="13">
        <v>926</v>
      </c>
      <c r="E147" s="12">
        <v>906</v>
      </c>
      <c r="F147" s="14">
        <v>813</v>
      </c>
      <c r="G147" s="52">
        <f>IF(B8=0,IF(B147=0,0,100%),(B147)/B8)</f>
        <v>0.01945278226737474</v>
      </c>
      <c r="H147" s="54">
        <f>IF(C8=0,IF(C147=0,0,100%),(C147)/C8)</f>
        <v>0.018114351833379883</v>
      </c>
      <c r="I147" s="141">
        <f>IF(D8=0,IF(D147=0,0,100%),(D147)/D8)</f>
        <v>0.017986869197000894</v>
      </c>
      <c r="J147" s="54">
        <f>IF(E8=0,IF(E147=0,0,100%),(E147)/E8)</f>
        <v>0.017711917422583674</v>
      </c>
      <c r="K147" s="53">
        <f>IF(F8=0,IF(F147=0,0,100%),(F147)/F8)</f>
        <v>0.014779937098914684</v>
      </c>
      <c r="L147" s="11"/>
    </row>
    <row r="148" spans="1:12" ht="25.5">
      <c r="A148" s="2" t="s">
        <v>123</v>
      </c>
      <c r="B148" s="8">
        <v>1054</v>
      </c>
      <c r="C148" s="8">
        <v>1025</v>
      </c>
      <c r="D148" s="8">
        <v>1020</v>
      </c>
      <c r="E148" s="8">
        <v>929</v>
      </c>
      <c r="F148" s="9">
        <v>991</v>
      </c>
      <c r="G148" s="52">
        <f>IF(B8=0,IF(B148=0,0,100%),(B148)/B8)</f>
        <v>0.02028015085045794</v>
      </c>
      <c r="H148" s="54">
        <f>IF(C8=0,IF(C148=0,0,100%),(C148)/C8)</f>
        <v>0.020448469855962974</v>
      </c>
      <c r="I148" s="141">
        <f>IF(D8=0,IF(D148=0,0,100%),(D148)/D8)</f>
        <v>0.01981275008740919</v>
      </c>
      <c r="J148" s="54">
        <f>IF(E8=0,IF(E148=0,0,100%),(E148)/E8)</f>
        <v>0.018161557710353455</v>
      </c>
      <c r="K148" s="53">
        <f>IF(F8=0,IF(F148=0,0,100%),(F148)/F8)</f>
        <v>0.018015888886868944</v>
      </c>
      <c r="L148" s="11"/>
    </row>
    <row r="149" spans="1:12" ht="12.75">
      <c r="A149" s="2" t="s">
        <v>58</v>
      </c>
      <c r="B149" s="8">
        <v>56</v>
      </c>
      <c r="C149" s="8">
        <v>53</v>
      </c>
      <c r="D149" s="8">
        <v>33</v>
      </c>
      <c r="E149" s="8">
        <v>33</v>
      </c>
      <c r="F149" s="9">
        <v>40</v>
      </c>
      <c r="G149" s="52">
        <f>IF(B8=0,IF(B149=0,0,100%),(B149)/B8)</f>
        <v>0.0010775032709920726</v>
      </c>
      <c r="H149" s="54">
        <f>IF(C8=0,IF(C149=0,0,100%),(C149)/C8)</f>
        <v>0.0010573355145034513</v>
      </c>
      <c r="I149" s="141">
        <f>IF(D8=0,IF(D149=0,0,100%),(D149)/D8)</f>
        <v>0.000641000738122062</v>
      </c>
      <c r="J149" s="54">
        <f>IF(E8=0,IF(E149=0,0,100%),(E149)/E8)</f>
        <v>0.0006451360650609947</v>
      </c>
      <c r="K149" s="53">
        <f>IF(F8=0,IF(F149=0,0,100%),(F149)/F8)</f>
        <v>0.0007271801770683731</v>
      </c>
      <c r="L149" s="11"/>
    </row>
    <row r="150" spans="1:12" ht="25.5">
      <c r="A150" s="2" t="s">
        <v>98</v>
      </c>
      <c r="B150" s="12">
        <v>39</v>
      </c>
      <c r="C150" s="13">
        <v>51</v>
      </c>
      <c r="D150" s="13">
        <v>50</v>
      </c>
      <c r="E150" s="12">
        <v>50</v>
      </c>
      <c r="F150" s="14">
        <v>40</v>
      </c>
      <c r="G150" s="52">
        <f>IF(B8=0,IF(B150=0,0,100%),(B150)/B8)</f>
        <v>0.000750404063726622</v>
      </c>
      <c r="H150" s="54">
        <f>IF(C8=0,IF(C150=0,0,100%),(C150)/C8)</f>
        <v>0.0010174360611259626</v>
      </c>
      <c r="I150" s="141">
        <f>IF(D8=0,IF(D150=0,0,100%),(D150)/D8)</f>
        <v>0.000971213239578882</v>
      </c>
      <c r="J150" s="54">
        <f>IF(E8=0,IF(E150=0,0,100%),(E150)/E8)</f>
        <v>0.0009774788864560526</v>
      </c>
      <c r="K150" s="53">
        <f>IF(F8=0,IF(F150=0,0,100%),(F150)/F8)</f>
        <v>0.0007271801770683731</v>
      </c>
      <c r="L150" s="11"/>
    </row>
    <row r="151" spans="1:12" ht="25.5">
      <c r="A151" s="2" t="s">
        <v>59</v>
      </c>
      <c r="B151" s="8">
        <v>51</v>
      </c>
      <c r="C151" s="8">
        <v>47</v>
      </c>
      <c r="D151" s="8">
        <v>51</v>
      </c>
      <c r="E151" s="8">
        <v>40</v>
      </c>
      <c r="F151" s="9">
        <v>46</v>
      </c>
      <c r="G151" s="52">
        <f>IF(B8=0,IF(B151=0,0,100%),(B151)/B8)</f>
        <v>0.000981297621796352</v>
      </c>
      <c r="H151" s="54">
        <f>IF(C8=0,IF(C151=0,0,100%),(C151)/C8)</f>
        <v>0.0009376371543709851</v>
      </c>
      <c r="I151" s="141">
        <f>IF(D8=0,IF(D151=0,0,100%),(D151)/D8)</f>
        <v>0.0009906375043704596</v>
      </c>
      <c r="J151" s="54">
        <f>IF(E8=0,IF(E151=0,0,100%),(E151)/E8)</f>
        <v>0.0007819831091648421</v>
      </c>
      <c r="K151" s="53">
        <f>IF(F8=0,IF(F151=0,0,100%),(F151)/F8)</f>
        <v>0.0008362572036286291</v>
      </c>
      <c r="L151" s="11"/>
    </row>
    <row r="152" spans="1:12" ht="12.75">
      <c r="A152" s="2" t="s">
        <v>99</v>
      </c>
      <c r="B152" s="8">
        <v>48</v>
      </c>
      <c r="C152" s="8">
        <v>46</v>
      </c>
      <c r="D152" s="8">
        <v>56</v>
      </c>
      <c r="E152" s="8">
        <v>65</v>
      </c>
      <c r="F152" s="9">
        <v>52</v>
      </c>
      <c r="G152" s="52">
        <f>IF(B8=0,IF(B152=0,0,100%),(B152)/B8)</f>
        <v>0.0009235742322789194</v>
      </c>
      <c r="H152" s="54">
        <f>IF(C8=0,IF(C152=0,0,100%),(C152)/C8)</f>
        <v>0.0009176874276822408</v>
      </c>
      <c r="I152" s="141">
        <f>IF(D8=0,IF(D152=0,0,100%),(D152)/D8)</f>
        <v>0.0010877588283283478</v>
      </c>
      <c r="J152" s="54">
        <f>IF(E8=0,IF(E152=0,0,100%),(E152)/E8)</f>
        <v>0.0012707225523928684</v>
      </c>
      <c r="K152" s="53">
        <f>IF(F8=0,IF(F152=0,0,100%),(F152)/F8)</f>
        <v>0.000945334230188885</v>
      </c>
      <c r="L152" s="11"/>
    </row>
    <row r="153" spans="1:12" ht="12.75">
      <c r="A153" s="2" t="s">
        <v>124</v>
      </c>
      <c r="B153" s="12">
        <v>265</v>
      </c>
      <c r="C153" s="13">
        <v>223</v>
      </c>
      <c r="D153" s="13">
        <v>195</v>
      </c>
      <c r="E153" s="12">
        <v>216</v>
      </c>
      <c r="F153" s="14">
        <v>210</v>
      </c>
      <c r="G153" s="52">
        <f>IF(B8=0,IF(B153=0,0,100%),(B153)/B8)</f>
        <v>0.005098899407373201</v>
      </c>
      <c r="H153" s="54">
        <f>IF(C8=0,IF(C153=0,0,100%),(C153)/C8)</f>
        <v>0.004448789051589993</v>
      </c>
      <c r="I153" s="141">
        <f>IF(D8=0,IF(D153=0,0,100%),(D153)/D8)</f>
        <v>0.0037877316343576397</v>
      </c>
      <c r="J153" s="54">
        <f>IF(E8=0,IF(E153=0,0,100%),(E153)/E8)</f>
        <v>0.004222708789490147</v>
      </c>
      <c r="K153" s="53">
        <f>IF(F8=0,IF(F153=0,0,100%),(F153)/F8)</f>
        <v>0.0038176959296089587</v>
      </c>
      <c r="L153" s="11"/>
    </row>
    <row r="154" spans="1:12" ht="12.75">
      <c r="A154" s="2" t="s">
        <v>125</v>
      </c>
      <c r="B154" s="8">
        <v>286</v>
      </c>
      <c r="C154" s="8">
        <v>278</v>
      </c>
      <c r="D154" s="8">
        <v>359</v>
      </c>
      <c r="E154" s="8">
        <v>389</v>
      </c>
      <c r="F154" s="9">
        <v>333</v>
      </c>
      <c r="G154" s="52">
        <f>IF(B8=0,IF(B154=0,0,100%),(B154)/B8)</f>
        <v>0.005502963133995229</v>
      </c>
      <c r="H154" s="54">
        <f>IF(C8=0,IF(C154=0,0,100%),(C154)/C8)</f>
        <v>0.005546024019470934</v>
      </c>
      <c r="I154" s="141">
        <f>IF(D8=0,IF(D154=0,0,100%),(D154)/D8)</f>
        <v>0.006973311060176372</v>
      </c>
      <c r="J154" s="54">
        <f>IF(E8=0,IF(E154=0,0,100%),(E154)/E8)</f>
        <v>0.007604785736628089</v>
      </c>
      <c r="K154" s="53">
        <f>IF(F8=0,IF(F154=0,0,100%),(F154)/F8)</f>
        <v>0.006053774974094206</v>
      </c>
      <c r="L154" s="11"/>
    </row>
    <row r="155" spans="1:12" ht="13.5" thickBot="1">
      <c r="A155" s="50" t="s">
        <v>134</v>
      </c>
      <c r="B155" s="51">
        <f>SUM(B143:B154)</f>
        <v>4333</v>
      </c>
      <c r="C155" s="51">
        <f>SUM(C143:C154)</f>
        <v>4310</v>
      </c>
      <c r="D155" s="51">
        <f>SUM(D143:D154)</f>
        <v>4337</v>
      </c>
      <c r="E155" s="51">
        <f>SUM(E143:E154)</f>
        <v>4247</v>
      </c>
      <c r="F155" s="51">
        <f>SUM(F143:F154)</f>
        <v>3951</v>
      </c>
      <c r="G155" s="137">
        <f>IF(B8=0,IF(B155=0,0,100%),(B155)/B8)</f>
        <v>0.08337181559301163</v>
      </c>
      <c r="H155" s="140">
        <f>IF(C8=0,IF(C155=0,0,100%),(C155)/C8)</f>
        <v>0.08598332202848821</v>
      </c>
      <c r="I155" s="144">
        <f>IF(D8=0,IF(D155=0,0,100%),(D155)/D8)</f>
        <v>0.08424303640107222</v>
      </c>
      <c r="J155" s="140">
        <f>IF(E8=0,IF(E155=0,0,100%),(E155)/E8)</f>
        <v>0.0830270566155771</v>
      </c>
      <c r="K155" s="139">
        <f>IF(F8=0,IF(F155=0,0,100%),(F155)/F8)</f>
        <v>0.07182722198992855</v>
      </c>
      <c r="L155" s="11"/>
    </row>
    <row r="156" spans="1:12" ht="12.75">
      <c r="A156" s="174" t="s">
        <v>152</v>
      </c>
      <c r="B156" s="175">
        <f>B162</f>
        <v>2806</v>
      </c>
      <c r="C156" s="175">
        <f>C162</f>
        <v>3426</v>
      </c>
      <c r="D156" s="175">
        <f>D162</f>
        <v>3490</v>
      </c>
      <c r="E156" s="175">
        <f>E162</f>
        <v>3606</v>
      </c>
      <c r="F156" s="175">
        <f>F162</f>
        <v>4086</v>
      </c>
      <c r="G156" s="176"/>
      <c r="H156" s="177"/>
      <c r="I156" s="178"/>
      <c r="J156" s="177"/>
      <c r="K156" s="179"/>
      <c r="L156" s="11"/>
    </row>
    <row r="157" spans="1:12" ht="12.75" customHeight="1">
      <c r="A157" s="70" t="s">
        <v>200</v>
      </c>
      <c r="B157" s="12"/>
      <c r="C157" s="12"/>
      <c r="D157" s="12"/>
      <c r="E157" s="12"/>
      <c r="F157" s="14"/>
      <c r="G157" s="52"/>
      <c r="H157" s="54"/>
      <c r="I157" s="141"/>
      <c r="J157" s="54"/>
      <c r="K157" s="53"/>
      <c r="L157" s="11"/>
    </row>
    <row r="158" spans="1:12" ht="12.75" customHeight="1">
      <c r="A158" s="74" t="s">
        <v>148</v>
      </c>
      <c r="B158" s="8">
        <v>1174</v>
      </c>
      <c r="C158" s="8">
        <v>1378</v>
      </c>
      <c r="D158" s="8">
        <v>1594</v>
      </c>
      <c r="E158" s="8">
        <v>1481</v>
      </c>
      <c r="F158" s="9">
        <v>1696</v>
      </c>
      <c r="G158" s="52">
        <f>IF(B$162=0,IF(B158=0,0,100%),(B158)/B$162)</f>
        <v>0.4183891660727014</v>
      </c>
      <c r="H158" s="54">
        <f aca="true" t="shared" si="0" ref="H158:K161">IF(C$162=0,IF(C158=0,0,100%),(C158)/C$162)</f>
        <v>0.4022183304144775</v>
      </c>
      <c r="I158" s="141">
        <f t="shared" si="0"/>
        <v>0.45673352435530085</v>
      </c>
      <c r="J158" s="54">
        <f t="shared" si="0"/>
        <v>0.41070438158624517</v>
      </c>
      <c r="K158" s="53">
        <f t="shared" si="0"/>
        <v>0.41507586882036224</v>
      </c>
      <c r="L158" s="11"/>
    </row>
    <row r="159" spans="1:12" ht="12.75" customHeight="1">
      <c r="A159" s="74" t="s">
        <v>149</v>
      </c>
      <c r="B159" s="12">
        <v>306</v>
      </c>
      <c r="C159" s="13">
        <v>295</v>
      </c>
      <c r="D159" s="13">
        <v>300</v>
      </c>
      <c r="E159" s="12">
        <v>265</v>
      </c>
      <c r="F159" s="14">
        <v>337</v>
      </c>
      <c r="G159" s="52">
        <f>IF(B$162=0,IF(B159=0,0,100%),(B159)/B$162)</f>
        <v>0.1090520313613685</v>
      </c>
      <c r="H159" s="54">
        <f t="shared" si="0"/>
        <v>0.08610624635143024</v>
      </c>
      <c r="I159" s="141">
        <f t="shared" si="0"/>
        <v>0.08595988538681948</v>
      </c>
      <c r="J159" s="54">
        <f t="shared" si="0"/>
        <v>0.07348863006100943</v>
      </c>
      <c r="K159" s="53">
        <f t="shared" si="0"/>
        <v>0.08247674987763093</v>
      </c>
      <c r="L159" s="11"/>
    </row>
    <row r="160" spans="1:12" ht="25.5">
      <c r="A160" s="74" t="s">
        <v>150</v>
      </c>
      <c r="B160" s="8">
        <v>133</v>
      </c>
      <c r="C160" s="8">
        <v>144</v>
      </c>
      <c r="D160" s="8">
        <v>186</v>
      </c>
      <c r="E160" s="8">
        <v>264</v>
      </c>
      <c r="F160" s="9">
        <v>1213</v>
      </c>
      <c r="G160" s="52">
        <f>IF(B$162=0,IF(B160=0,0,100%),(B160)/B$162)</f>
        <v>0.0473984319315752</v>
      </c>
      <c r="H160" s="54">
        <f t="shared" si="0"/>
        <v>0.04203152364273205</v>
      </c>
      <c r="I160" s="141">
        <f t="shared" si="0"/>
        <v>0.05329512893982808</v>
      </c>
      <c r="J160" s="54">
        <f t="shared" si="0"/>
        <v>0.07321131447587355</v>
      </c>
      <c r="K160" s="53">
        <f t="shared" si="0"/>
        <v>0.2968673519334312</v>
      </c>
      <c r="L160" s="11"/>
    </row>
    <row r="161" spans="1:12" ht="12.75">
      <c r="A161" s="74" t="s">
        <v>151</v>
      </c>
      <c r="B161" s="8">
        <v>1193</v>
      </c>
      <c r="C161" s="8">
        <v>1609</v>
      </c>
      <c r="D161" s="8">
        <v>1410</v>
      </c>
      <c r="E161" s="8">
        <v>1596</v>
      </c>
      <c r="F161" s="9">
        <v>840</v>
      </c>
      <c r="G161" s="52">
        <f>IF(B$162=0,IF(B161=0,0,100%),(B161)/B$162)</f>
        <v>0.42516037063435497</v>
      </c>
      <c r="H161" s="54">
        <f t="shared" si="0"/>
        <v>0.4696438995913602</v>
      </c>
      <c r="I161" s="141">
        <f t="shared" si="0"/>
        <v>0.4040114613180516</v>
      </c>
      <c r="J161" s="54">
        <f t="shared" si="0"/>
        <v>0.4425956738768719</v>
      </c>
      <c r="K161" s="53">
        <f t="shared" si="0"/>
        <v>0.2055800293685756</v>
      </c>
      <c r="L161" s="11"/>
    </row>
    <row r="162" spans="1:12" ht="25.5">
      <c r="A162" s="172" t="s">
        <v>201</v>
      </c>
      <c r="B162" s="8">
        <f>SUM(B158:B161)</f>
        <v>2806</v>
      </c>
      <c r="C162" s="8">
        <f>SUM(C158:C161)</f>
        <v>3426</v>
      </c>
      <c r="D162" s="8">
        <f>SUM(D158:D161)</f>
        <v>3490</v>
      </c>
      <c r="E162" s="8">
        <f>SUM(E158:E161)</f>
        <v>3606</v>
      </c>
      <c r="F162" s="8">
        <f>SUM(F158:F161)</f>
        <v>4086</v>
      </c>
      <c r="G162" s="52">
        <f>IF(B156=0,IF(B162=0,0,100%),(B162)/B156)</f>
        <v>1</v>
      </c>
      <c r="H162" s="54">
        <f>IF(C156=0,IF(C162=0,0,100%),(C162)/C156)</f>
        <v>1</v>
      </c>
      <c r="I162" s="141">
        <f>IF(D156=0,IF(D162=0,0,100%),(D162)/D156)</f>
        <v>1</v>
      </c>
      <c r="J162" s="54">
        <f>IF(E156=0,IF(E162=0,0,100%),(E162)/E156)</f>
        <v>1</v>
      </c>
      <c r="K162" s="53">
        <f>IF(F156=0,IF(F162=0,0,100%),(F162)/F156)</f>
        <v>1</v>
      </c>
      <c r="L162" s="11"/>
    </row>
  </sheetData>
  <sheetProtection/>
  <conditionalFormatting sqref="G10:K162">
    <cfRule type="cellIs" priority="1" dxfId="10" operator="lessThan">
      <formula>0</formula>
    </cfRule>
  </conditionalFormatting>
  <hyperlinks>
    <hyperlink ref="I5" location="TOC!A1" display="Table of Content"/>
  </hyperlinks>
  <printOptions/>
  <pageMargins left="0.62992125984252" right="0.62992125984252" top="0.748031496062992" bottom="0.748031496062992" header="0.31496062992126" footer="0.31496062992126"/>
  <pageSetup horizontalDpi="600" verticalDpi="600" orientation="landscape" r:id="rId1"/>
  <headerFooter>
    <oddHeader>&amp;LNORS Multi-Year Complaint Trends Report &amp;CFY 2011, 2012, 2013, 2014, 2015&amp;RMinor ComplaintCodes-BC-OT</oddHeader>
    <oddFooter>&amp;L&amp;"Arial,Regular"&amp;7Included in Report: AK,AL,AR,AZ,CA,CO,CT,DC,DE,FL,GA,HI,IA,ID,IL,IN,KS,KY,LA,MA,MD,ME,MI,MN,MO,MS,MT,NC,ND,NE,NH,NJ,NM,NV,NY,OH,OK,OR,PA,PR,RI,SC,SD,TN,TX,UT,VA,VT,WA,WI,WV,WY
Excluded from Report: 
&amp;C&amp;"Arial,Regular"&amp;7
&amp;R&amp;7&amp;P of &amp;N</oddFooter>
    <firstFooter>&amp;L&amp;"Arial,Regular"&amp;8Minor Complaint Codes Information - BC and Others &amp;C&amp;"Arial,Regular"&amp;8&amp;D &amp;T &amp;R&amp;"Arial,Regular"&amp;8&amp;P of &amp;N</firstFooter>
  </headerFooter>
  <rowBreaks count="6" manualBreakCount="6">
    <brk id="25" max="255" man="1"/>
    <brk id="47" max="255" man="1"/>
    <brk id="66" max="255" man="1"/>
    <brk id="94" max="255" man="1"/>
    <brk id="116" max="255" man="1"/>
    <brk id="1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4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7.8515625" style="113" customWidth="1"/>
    <col min="2" max="2" width="8.28125" style="90" customWidth="1"/>
    <col min="3" max="5" width="8.421875" style="90" customWidth="1"/>
    <col min="6" max="6" width="8.28125" style="90" customWidth="1"/>
    <col min="7" max="11" width="8.7109375" style="90" customWidth="1"/>
    <col min="12" max="16384" width="11.421875" style="89" customWidth="1"/>
  </cols>
  <sheetData>
    <row r="1" spans="1:12" ht="12.75">
      <c r="A1" s="55" t="str">
        <f>'Major ComplaintCategories-All'!A1</f>
        <v>NORS Multi-Year Complaint Trends Report </v>
      </c>
      <c r="B1" s="55"/>
      <c r="C1" s="55"/>
      <c r="D1" s="55" t="s">
        <v>230</v>
      </c>
      <c r="E1" s="55"/>
      <c r="F1" s="55"/>
      <c r="G1" s="55"/>
      <c r="H1" s="55" t="s">
        <v>210</v>
      </c>
      <c r="I1" s="55"/>
      <c r="J1" s="56"/>
      <c r="K1" s="55"/>
      <c r="L1" s="55"/>
    </row>
    <row r="2" spans="1:12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8" t="s">
        <v>156</v>
      </c>
      <c r="B3" s="55"/>
      <c r="C3" s="55"/>
      <c r="D3" s="55"/>
      <c r="E3" s="55"/>
      <c r="F3" s="55"/>
      <c r="G3" s="55"/>
      <c r="H3" s="55"/>
      <c r="I3" s="55" t="str">
        <f ca="1">"Date: "&amp;TEXT(TODAY(),"m/d/yyyy")</f>
        <v>Date: 1/11/2017</v>
      </c>
      <c r="J3" s="55"/>
      <c r="K3" s="55"/>
      <c r="L3" s="55"/>
    </row>
    <row r="4" spans="1:12" ht="12.75">
      <c r="A4" s="90" t="s">
        <v>157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4.25">
      <c r="A5" s="90" t="s">
        <v>100</v>
      </c>
      <c r="B5" s="58"/>
      <c r="C5" s="58"/>
      <c r="D5" s="58"/>
      <c r="E5" s="58"/>
      <c r="F5" s="58"/>
      <c r="G5" s="58"/>
      <c r="H5" s="58"/>
      <c r="I5" s="87" t="s">
        <v>199</v>
      </c>
      <c r="J5" s="58"/>
      <c r="K5" s="58"/>
      <c r="L5" s="58"/>
    </row>
    <row r="6" spans="1:11" ht="12.75">
      <c r="A6" s="91" t="s">
        <v>159</v>
      </c>
      <c r="B6" s="92"/>
      <c r="C6" s="93"/>
      <c r="D6" s="93"/>
      <c r="E6" s="93"/>
      <c r="F6" s="94" t="s">
        <v>141</v>
      </c>
      <c r="G6" s="93"/>
      <c r="H6" s="93"/>
      <c r="I6" s="93"/>
      <c r="J6" s="93"/>
      <c r="K6" s="95"/>
    </row>
    <row r="7" spans="1:11" ht="12.75">
      <c r="A7" s="96" t="s">
        <v>100</v>
      </c>
      <c r="B7" s="66">
        <v>2011</v>
      </c>
      <c r="C7" s="66">
        <v>2012</v>
      </c>
      <c r="D7" s="66">
        <v>2013</v>
      </c>
      <c r="E7" s="66">
        <v>2014</v>
      </c>
      <c r="F7" s="67">
        <v>2015</v>
      </c>
      <c r="G7" s="68">
        <v>2011</v>
      </c>
      <c r="H7" s="66">
        <v>2012</v>
      </c>
      <c r="I7" s="66">
        <v>2013</v>
      </c>
      <c r="J7" s="66">
        <v>2014</v>
      </c>
      <c r="K7" s="66">
        <v>2015</v>
      </c>
    </row>
    <row r="8" spans="1:11" ht="12.75">
      <c r="A8" s="96"/>
      <c r="B8" s="66"/>
      <c r="C8" s="66"/>
      <c r="D8" s="66"/>
      <c r="E8" s="66"/>
      <c r="F8" s="67"/>
      <c r="G8" s="68"/>
      <c r="H8" s="66"/>
      <c r="I8" s="66"/>
      <c r="J8" s="66"/>
      <c r="K8" s="66"/>
    </row>
    <row r="9" spans="1:11" ht="12.75">
      <c r="A9" s="196" t="s">
        <v>214</v>
      </c>
      <c r="B9" s="97">
        <f>SUM('Dispositions-NF'!B9,'Dispositions-BC'!B9,'Dispositions-OT'!B9)</f>
        <v>132387</v>
      </c>
      <c r="C9" s="97">
        <f>SUM('Dispositions-NF'!C9,'Dispositions-BC'!C9,'Dispositions-OT'!C9)</f>
        <v>126398</v>
      </c>
      <c r="D9" s="97">
        <f>SUM('Dispositions-NF'!D9,'Dispositions-BC'!D9,'Dispositions-OT'!D9)</f>
        <v>123666</v>
      </c>
      <c r="E9" s="97">
        <f>SUM('Dispositions-NF'!E9,'Dispositions-BC'!E9,'Dispositions-OT'!E9)</f>
        <v>125642</v>
      </c>
      <c r="F9" s="97">
        <f>SUM('Dispositions-NF'!F9,'Dispositions-BC'!F9,'Dispositions-OT'!F9)</f>
        <v>129559</v>
      </c>
      <c r="G9" s="68"/>
      <c r="H9" s="66"/>
      <c r="I9" s="66"/>
      <c r="J9" s="66"/>
      <c r="K9" s="66"/>
    </row>
    <row r="10" spans="1:11" ht="12.75">
      <c r="A10" s="96"/>
      <c r="B10" s="66"/>
      <c r="C10" s="66"/>
      <c r="D10" s="66"/>
      <c r="E10" s="66"/>
      <c r="F10" s="67"/>
      <c r="G10" s="68"/>
      <c r="H10" s="66"/>
      <c r="I10" s="66"/>
      <c r="J10" s="66"/>
      <c r="K10" s="66"/>
    </row>
    <row r="11" spans="1:11" ht="12.75">
      <c r="A11" s="96" t="s">
        <v>145</v>
      </c>
      <c r="B11" s="97">
        <f>SUM(B16:B24)</f>
        <v>204126</v>
      </c>
      <c r="C11" s="97">
        <f>SUM(C16:C24)</f>
        <v>193650</v>
      </c>
      <c r="D11" s="97">
        <f>SUM(D16:D24)</f>
        <v>190592</v>
      </c>
      <c r="E11" s="97">
        <f>SUM(E16:E24)</f>
        <v>191553</v>
      </c>
      <c r="F11" s="97">
        <f>SUM(F16:F24)</f>
        <v>199238</v>
      </c>
      <c r="G11" s="98"/>
      <c r="H11" s="99"/>
      <c r="I11" s="99"/>
      <c r="J11" s="99"/>
      <c r="K11" s="99"/>
    </row>
    <row r="12" spans="1:11" ht="12.75">
      <c r="A12" s="96"/>
      <c r="B12" s="97"/>
      <c r="C12" s="97"/>
      <c r="D12" s="97"/>
      <c r="E12" s="97"/>
      <c r="F12" s="101"/>
      <c r="G12" s="98"/>
      <c r="H12" s="99"/>
      <c r="I12" s="99"/>
      <c r="J12" s="99"/>
      <c r="K12" s="99"/>
    </row>
    <row r="13" spans="1:11" ht="12.75">
      <c r="A13" s="100" t="s">
        <v>158</v>
      </c>
      <c r="B13" s="102">
        <f>SUM('Dispositions-NF'!B13,'Dispositions-BC'!B13,'Dispositions-OT'!B13)</f>
        <v>151708</v>
      </c>
      <c r="C13" s="102">
        <f>SUM('Dispositions-NF'!C13,'Dispositions-BC'!C13,'Dispositions-OT'!C13)</f>
        <v>143391</v>
      </c>
      <c r="D13" s="102">
        <f>SUM('Dispositions-NF'!D13,'Dispositions-BC'!D13,'Dispositions-OT'!D13)</f>
        <v>139664</v>
      </c>
      <c r="E13" s="102">
        <f>SUM('Dispositions-NF'!E13,'Dispositions-BC'!E13,'Dispositions-OT'!E13)</f>
        <v>140164</v>
      </c>
      <c r="F13" s="102">
        <f>SUM('Dispositions-NF'!F13,'Dispositions-BC'!F13,'Dispositions-OT'!F13)</f>
        <v>142009</v>
      </c>
      <c r="G13" s="104">
        <f>IF(B11=0,IF(B13=0,0,100%),(B13)/B11)</f>
        <v>0.7432076266619637</v>
      </c>
      <c r="H13" s="117">
        <f>IF(C11=0,IF(C13=0,0,100%),(C13)/C11)</f>
        <v>0.7404647560030984</v>
      </c>
      <c r="I13" s="120">
        <f>IF(D11=0,IF(D13=0,0,100%),(D13)/D11)</f>
        <v>0.7327904633982538</v>
      </c>
      <c r="J13" s="118">
        <f>IF(E11=0,IF(E13=0,0,100%),(E13)/E11)</f>
        <v>0.7317243791535502</v>
      </c>
      <c r="K13" s="116">
        <f>IF(F11=0,IF(F13=0,0,100%),(F13)/F11)</f>
        <v>0.7127606179544063</v>
      </c>
    </row>
    <row r="14" spans="1:11" ht="12.75">
      <c r="A14" s="96"/>
      <c r="B14" s="106"/>
      <c r="C14" s="106"/>
      <c r="D14" s="106"/>
      <c r="E14" s="106"/>
      <c r="F14" s="107"/>
      <c r="G14" s="108"/>
      <c r="H14" s="106"/>
      <c r="I14" s="106"/>
      <c r="J14" s="106"/>
      <c r="K14" s="106"/>
    </row>
    <row r="15" spans="1:11" ht="12.75">
      <c r="A15" s="96" t="s">
        <v>147</v>
      </c>
      <c r="B15" s="109"/>
      <c r="C15" s="109"/>
      <c r="D15" s="109"/>
      <c r="E15" s="109"/>
      <c r="F15" s="110"/>
      <c r="G15" s="98"/>
      <c r="H15" s="99"/>
      <c r="I15" s="99"/>
      <c r="J15" s="99"/>
      <c r="K15" s="99"/>
    </row>
    <row r="16" spans="1:12" ht="25.5">
      <c r="A16" s="100" t="s">
        <v>135</v>
      </c>
      <c r="B16" s="109">
        <f>SUM('Dispositions-NF'!B16,'Dispositions-BC'!B16,'Dispositions-OT'!B16)</f>
        <v>714</v>
      </c>
      <c r="C16" s="109">
        <f>SUM('Dispositions-NF'!C16,'Dispositions-BC'!C16,'Dispositions-OT'!C16)</f>
        <v>672</v>
      </c>
      <c r="D16" s="109">
        <f>SUM('Dispositions-NF'!D16,'Dispositions-BC'!D16,'Dispositions-OT'!D16)</f>
        <v>582</v>
      </c>
      <c r="E16" s="109">
        <f>SUM('Dispositions-NF'!E16,'Dispositions-BC'!E16,'Dispositions-OT'!E16)</f>
        <v>375</v>
      </c>
      <c r="F16" s="109">
        <f>SUM('Dispositions-NF'!F16,'Dispositions-BC'!F16,'Dispositions-OT'!F16)</f>
        <v>429</v>
      </c>
      <c r="G16" s="119">
        <f>IF(B11=0,IF(B16=0,0,100%),(B16)/B11)</f>
        <v>0.003497839569677552</v>
      </c>
      <c r="H16" s="120">
        <f>IF(C11=0,IF(C16=0,0,100%),(C16)/C11)</f>
        <v>0.0034701781564678543</v>
      </c>
      <c r="I16" s="118">
        <f>IF(D11=0,IF(D16=0,0,100%),(D16)/D11)</f>
        <v>0.0030536433848220284</v>
      </c>
      <c r="J16" s="116">
        <f>IF(E11=0,IF(E16=0,0,100%),(E16)/E11)</f>
        <v>0.0019576827301060282</v>
      </c>
      <c r="K16" s="116">
        <f>IF(F11=0,IF(F16=0,0,100%),(F16)/F11)</f>
        <v>0.0021532037061203183</v>
      </c>
      <c r="L16" s="115"/>
    </row>
    <row r="17" spans="1:12" ht="25.5">
      <c r="A17" s="100" t="s">
        <v>136</v>
      </c>
      <c r="B17" s="109">
        <f>SUM('Dispositions-NF'!B17,'Dispositions-BC'!B17,'Dispositions-OT'!B17)</f>
        <v>10670</v>
      </c>
      <c r="C17" s="109">
        <f>SUM('Dispositions-NF'!C17,'Dispositions-BC'!C17,'Dispositions-OT'!C17)</f>
        <v>9705</v>
      </c>
      <c r="D17" s="109">
        <f>SUM('Dispositions-NF'!D17,'Dispositions-BC'!D17,'Dispositions-OT'!D17)</f>
        <v>9090</v>
      </c>
      <c r="E17" s="109">
        <f>SUM('Dispositions-NF'!E17,'Dispositions-BC'!E17,'Dispositions-OT'!E17)</f>
        <v>8675</v>
      </c>
      <c r="F17" s="109">
        <f>SUM('Dispositions-NF'!F17,'Dispositions-BC'!F17,'Dispositions-OT'!F17)</f>
        <v>8968</v>
      </c>
      <c r="G17" s="119">
        <f>IF(B11=0,IF(B17=0,0,100%),(B17)/B11)</f>
        <v>0.05227163614630179</v>
      </c>
      <c r="H17" s="120">
        <f>IF(C11=0,IF(C17=0,0,100%),(C17)/C11)</f>
        <v>0.050116189000774594</v>
      </c>
      <c r="I17" s="118">
        <f>IF(D11=0,IF(D17=0,0,100%),(D17)/D11)</f>
        <v>0.047693502350570856</v>
      </c>
      <c r="J17" s="116">
        <f>IF(E11=0,IF(E17=0,0,100%),(E17)/E11)</f>
        <v>0.04528772715645278</v>
      </c>
      <c r="K17" s="116">
        <f>IF(F11=0,IF(F17=0,0,100%),(F17)/F11)</f>
        <v>0.045011493791345024</v>
      </c>
      <c r="L17" s="115"/>
    </row>
    <row r="18" spans="1:11" ht="12.75">
      <c r="A18" s="100" t="s">
        <v>137</v>
      </c>
      <c r="B18" s="109">
        <f>SUM('Dispositions-NF'!B18,'Dispositions-BC'!B18,'Dispositions-OT'!B18)</f>
        <v>8775</v>
      </c>
      <c r="C18" s="109">
        <f>SUM('Dispositions-NF'!C18,'Dispositions-BC'!C18,'Dispositions-OT'!C18)</f>
        <v>9122</v>
      </c>
      <c r="D18" s="109">
        <f>SUM('Dispositions-NF'!D18,'Dispositions-BC'!D18,'Dispositions-OT'!D18)</f>
        <v>8456</v>
      </c>
      <c r="E18" s="109">
        <f>SUM('Dispositions-NF'!E18,'Dispositions-BC'!E18,'Dispositions-OT'!E18)</f>
        <v>8237</v>
      </c>
      <c r="F18" s="109">
        <f>SUM('Dispositions-NF'!F18,'Dispositions-BC'!F18,'Dispositions-OT'!F18)</f>
        <v>8212</v>
      </c>
      <c r="G18" s="119">
        <f>IF(B11=0,IF(B18=0,0,100%),(B18)/B11)</f>
        <v>0.04298815437523882</v>
      </c>
      <c r="H18" s="120">
        <f>IF(C11=0,IF(C18=0,0,100%),(C18)/C11)</f>
        <v>0.04710560289181513</v>
      </c>
      <c r="I18" s="118">
        <f>IF(D11=0,IF(D18=0,0,100%),(D18)/D11)</f>
        <v>0.04436702484889187</v>
      </c>
      <c r="J18" s="116">
        <f>IF(E11=0,IF(E18=0,0,100%),(E18)/E11)</f>
        <v>0.043001153727688944</v>
      </c>
      <c r="K18" s="116">
        <f>IF(F11=0,IF(F18=0,0,100%),(F18)/F11)</f>
        <v>0.0412170369106295</v>
      </c>
    </row>
    <row r="19" spans="1:11" ht="25.5">
      <c r="A19" s="100" t="s">
        <v>142</v>
      </c>
      <c r="B19" s="109">
        <f>SUM('Dispositions-NF'!B19,'Dispositions-BC'!B19,'Dispositions-OT'!B19)</f>
        <v>9819</v>
      </c>
      <c r="C19" s="109">
        <f>SUM('Dispositions-NF'!C19,'Dispositions-BC'!C19,'Dispositions-OT'!C19)</f>
        <v>10342</v>
      </c>
      <c r="D19" s="109">
        <f>SUM('Dispositions-NF'!D19,'Dispositions-BC'!D19,'Dispositions-OT'!D19)</f>
        <v>8387</v>
      </c>
      <c r="E19" s="109">
        <f>SUM('Dispositions-NF'!E19,'Dispositions-BC'!E19,'Dispositions-OT'!E19)</f>
        <v>8268</v>
      </c>
      <c r="F19" s="109">
        <f>SUM('Dispositions-NF'!F19,'Dispositions-BC'!F19,'Dispositions-OT'!F19)</f>
        <v>9422</v>
      </c>
      <c r="G19" s="119">
        <f>IF(B11=0,IF(B19=0,0,100%),(B19)/B11)</f>
        <v>0.04810264248552365</v>
      </c>
      <c r="H19" s="120">
        <f>IF(C11=0,IF(C19=0,0,100%),(C19)/C11)</f>
        <v>0.05340562871159308</v>
      </c>
      <c r="I19" s="118">
        <f>IF(D11=0,IF(D19=0,0,100%),(D19)/D11)</f>
        <v>0.044004994963062455</v>
      </c>
      <c r="J19" s="116">
        <f>IF(E11=0,IF(E19=0,0,100%),(E19)/E11)</f>
        <v>0.043162988833377706</v>
      </c>
      <c r="K19" s="116">
        <f>IF(F11=0,IF(F19=0,0,100%),(F19)/F11)</f>
        <v>0.047290175568917577</v>
      </c>
    </row>
    <row r="20" spans="1:11" ht="25.5">
      <c r="A20" s="100" t="s">
        <v>143</v>
      </c>
      <c r="B20" s="109">
        <f>SUM('Dispositions-NF'!B20,'Dispositions-BC'!B20,'Dispositions-OT'!B20)</f>
        <v>588</v>
      </c>
      <c r="C20" s="109">
        <f>SUM('Dispositions-NF'!C20,'Dispositions-BC'!C20,'Dispositions-OT'!C20)</f>
        <v>592</v>
      </c>
      <c r="D20" s="109">
        <f>SUM('Dispositions-NF'!D20,'Dispositions-BC'!D20,'Dispositions-OT'!D20)</f>
        <v>1387</v>
      </c>
      <c r="E20" s="109">
        <f>SUM('Dispositions-NF'!E20,'Dispositions-BC'!E20,'Dispositions-OT'!E20)</f>
        <v>425</v>
      </c>
      <c r="F20" s="109">
        <f>SUM('Dispositions-NF'!F20,'Dispositions-BC'!F20,'Dispositions-OT'!F20)</f>
        <v>317</v>
      </c>
      <c r="G20" s="119">
        <f>IF(B11=0,IF(B20=0,0,100%),(B20)/B11)</f>
        <v>0.0028805737632638666</v>
      </c>
      <c r="H20" s="120">
        <f>IF(C11=0,IF(C20=0,0,100%),(C20)/C11)</f>
        <v>0.0030570617092693</v>
      </c>
      <c r="I20" s="118">
        <f>IF(D11=0,IF(D20=0,0,100%),(D20)/D11)</f>
        <v>0.007277325386165211</v>
      </c>
      <c r="J20" s="116">
        <f>IF(E11=0,IF(E20=0,0,100%),(E20)/E11)</f>
        <v>0.002218707094120165</v>
      </c>
      <c r="K20" s="116">
        <f>IF(F11=0,IF(F20=0,0,100%),(F20)/F11)</f>
        <v>0.0015910619460143146</v>
      </c>
    </row>
    <row r="21" spans="1:11" ht="25.5">
      <c r="A21" s="100" t="s">
        <v>144</v>
      </c>
      <c r="B21" s="109">
        <f>SUM('Dispositions-NF'!B21,'Dispositions-BC'!B21,'Dispositions-OT'!B21)</f>
        <v>3099</v>
      </c>
      <c r="C21" s="109">
        <f>SUM('Dispositions-NF'!C21,'Dispositions-BC'!C21,'Dispositions-OT'!C21)</f>
        <v>2021</v>
      </c>
      <c r="D21" s="109">
        <f>SUM('Dispositions-NF'!D21,'Dispositions-BC'!D21,'Dispositions-OT'!D21)</f>
        <v>2362</v>
      </c>
      <c r="E21" s="109">
        <f>SUM('Dispositions-NF'!E21,'Dispositions-BC'!E21,'Dispositions-OT'!E21)</f>
        <v>1507</v>
      </c>
      <c r="F21" s="109">
        <f>SUM('Dispositions-NF'!F21,'Dispositions-BC'!F21,'Dispositions-OT'!F21)</f>
        <v>1601</v>
      </c>
      <c r="G21" s="119">
        <f>IF(B11=0,IF(B21=0,0,100%),(B21)/B11)</f>
        <v>0.015181799476793744</v>
      </c>
      <c r="H21" s="120">
        <f>IF(C11=0,IF(C21=0,0,100%),(C21)/C11)</f>
        <v>0.010436354247353473</v>
      </c>
      <c r="I21" s="118">
        <f>IF(D11=0,IF(D21=0,0,100%),(D21)/D11)</f>
        <v>0.012392965077233042</v>
      </c>
      <c r="J21" s="116">
        <f>IF(E11=0,IF(E21=0,0,100%),(E21)/E11)</f>
        <v>0.007867274331386091</v>
      </c>
      <c r="K21" s="116">
        <f>IF(F11=0,IF(F21=0,0,100%),(F21)/F11)</f>
        <v>0.008035615695801001</v>
      </c>
    </row>
    <row r="22" spans="1:11" ht="12.75">
      <c r="A22" s="100" t="s">
        <v>138</v>
      </c>
      <c r="B22" s="109">
        <f>SUM('Dispositions-NF'!B22,'Dispositions-BC'!B22,'Dispositions-OT'!B22)</f>
        <v>21260</v>
      </c>
      <c r="C22" s="109">
        <f>SUM('Dispositions-NF'!C22,'Dispositions-BC'!C22,'Dispositions-OT'!C22)</f>
        <v>20507</v>
      </c>
      <c r="D22" s="109">
        <f>SUM('Dispositions-NF'!D22,'Dispositions-BC'!D22,'Dispositions-OT'!D22)</f>
        <v>20690</v>
      </c>
      <c r="E22" s="109">
        <f>SUM('Dispositions-NF'!E22,'Dispositions-BC'!E22,'Dispositions-OT'!E22)</f>
        <v>21315</v>
      </c>
      <c r="F22" s="109">
        <f>SUM('Dispositions-NF'!F22,'Dispositions-BC'!F22,'Dispositions-OT'!F22)</f>
        <v>23642</v>
      </c>
      <c r="G22" s="119">
        <f>IF(B11=0,IF(B22=0,0,100%),(B22)/B11)</f>
        <v>0.10415135749488061</v>
      </c>
      <c r="H22" s="120">
        <f>IF(C11=0,IF(C22=0,0,100%),(C22)/C11)</f>
        <v>0.10589723728375935</v>
      </c>
      <c r="I22" s="118">
        <f>IF(D11=0,IF(D22=0,0,100%),(D22)/D11)</f>
        <v>0.10855649764942915</v>
      </c>
      <c r="J22" s="116">
        <f>IF(E11=0,IF(E22=0,0,100%),(E22)/E11)</f>
        <v>0.11127468637922663</v>
      </c>
      <c r="K22" s="116">
        <f>IF(F11=0,IF(F22=0,0,100%),(F22)/F11)</f>
        <v>0.11866210261094771</v>
      </c>
    </row>
    <row r="23" spans="1:11" ht="25.5">
      <c r="A23" s="100" t="s">
        <v>139</v>
      </c>
      <c r="B23" s="109">
        <f>SUM('Dispositions-NF'!B23,'Dispositions-BC'!B23,'Dispositions-OT'!B23)</f>
        <v>30483</v>
      </c>
      <c r="C23" s="109">
        <f>SUM('Dispositions-NF'!C23,'Dispositions-BC'!C23,'Dispositions-OT'!C23)</f>
        <v>28539</v>
      </c>
      <c r="D23" s="109">
        <f>SUM('Dispositions-NF'!D23,'Dispositions-BC'!D23,'Dispositions-OT'!D23)</f>
        <v>28466</v>
      </c>
      <c r="E23" s="109">
        <f>SUM('Dispositions-NF'!E23,'Dispositions-BC'!E23,'Dispositions-OT'!E23)</f>
        <v>29967</v>
      </c>
      <c r="F23" s="109">
        <f>SUM('Dispositions-NF'!F23,'Dispositions-BC'!F23,'Dispositions-OT'!F23)</f>
        <v>29678</v>
      </c>
      <c r="G23" s="119">
        <f>IF(B11=0,IF(B23=0,0,100%),(B23)/B11)</f>
        <v>0.1493342347373681</v>
      </c>
      <c r="H23" s="120">
        <f>IF(C11=0,IF(C23=0,0,100%),(C23)/C11)</f>
        <v>0.14737412858249418</v>
      </c>
      <c r="I23" s="118">
        <f>IF(D11=0,IF(D23=0,0,100%),(D23)/D11)</f>
        <v>0.14935569173942242</v>
      </c>
      <c r="J23" s="116">
        <f>IF(E11=0,IF(E23=0,0,100%),(E23)/E11)</f>
        <v>0.15644234232823293</v>
      </c>
      <c r="K23" s="116">
        <f>IF(F11=0,IF(F23=0,0,100%),(F23)/F11)</f>
        <v>0.14895752818237484</v>
      </c>
    </row>
    <row r="24" spans="1:11" ht="25.5">
      <c r="A24" s="100" t="s">
        <v>140</v>
      </c>
      <c r="B24" s="109">
        <f>SUM('Dispositions-NF'!B24,'Dispositions-BC'!B24,'Dispositions-OT'!B24)</f>
        <v>118718</v>
      </c>
      <c r="C24" s="109">
        <f>SUM('Dispositions-NF'!C24,'Dispositions-BC'!C24,'Dispositions-OT'!C24)</f>
        <v>112150</v>
      </c>
      <c r="D24" s="109">
        <f>SUM('Dispositions-NF'!D24,'Dispositions-BC'!D24,'Dispositions-OT'!D24)</f>
        <v>111172</v>
      </c>
      <c r="E24" s="109">
        <f>SUM('Dispositions-NF'!E24,'Dispositions-BC'!E24,'Dispositions-OT'!E24)</f>
        <v>112784</v>
      </c>
      <c r="F24" s="109">
        <f>SUM('Dispositions-NF'!F24,'Dispositions-BC'!F24,'Dispositions-OT'!F24)</f>
        <v>116969</v>
      </c>
      <c r="G24" s="119">
        <f>IF(B11=0,IF(B24=0,0,100%),(B24)/B11)</f>
        <v>0.5815917619509519</v>
      </c>
      <c r="H24" s="120">
        <f>IF(C11=0,IF(C24=0,0,100%),(C24)/C11)</f>
        <v>0.579137619416473</v>
      </c>
      <c r="I24" s="118">
        <f>IF(D11=0,IF(D24=0,0,100%),(D24)/D11)</f>
        <v>0.5832983546004029</v>
      </c>
      <c r="J24" s="116">
        <f>IF(E11=0,IF(E24=0,0,100%),(E24)/E11)</f>
        <v>0.5887874374194088</v>
      </c>
      <c r="K24" s="116">
        <f>IF(F11=0,IF(F24=0,0,100%),(F24)/F11)</f>
        <v>0.5870817815878497</v>
      </c>
    </row>
    <row r="33" spans="1:11" ht="12.75">
      <c r="A33" s="112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ht="12.75">
      <c r="A34" s="112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ht="12.75">
      <c r="A35" s="112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112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2.75">
      <c r="A37" s="112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>
      <c r="A38" s="112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2.75">
      <c r="A39" s="112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2.75">
      <c r="A40" s="112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ht="12.75">
      <c r="A41" s="112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>
      <c r="A42" s="112"/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ht="12.75">
      <c r="A43" s="112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2.75">
      <c r="A44" s="112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ht="12.75">
      <c r="A45" s="112"/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ht="12.75">
      <c r="A46" s="112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ht="12.75">
      <c r="A47" s="112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ht="12.75">
      <c r="A48" s="112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ht="12.75">
      <c r="A49" s="112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2.75">
      <c r="A50" s="112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ht="12.75">
      <c r="A51" s="112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ht="12.75">
      <c r="A52" s="112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2.75">
      <c r="A53" s="112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ht="12.75">
      <c r="A54" s="112"/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2.75">
      <c r="A55" s="112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12.75">
      <c r="A56" s="112"/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ht="12.75">
      <c r="A57" s="112"/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ht="12.75">
      <c r="A58" s="112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ht="12.75">
      <c r="A59" s="112"/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1" ht="12.75">
      <c r="A60" s="112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ht="12.75">
      <c r="A61" s="112"/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1" ht="12.75">
      <c r="A62" s="112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ht="12.75">
      <c r="A63" s="112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2.75">
      <c r="A64" s="112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12.75">
      <c r="A65" s="112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1" ht="12.75">
      <c r="A66" s="112"/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1:11" ht="12.75">
      <c r="A67" s="112"/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11" ht="12.75">
      <c r="A68" s="112"/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112"/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1:11" ht="12.75">
      <c r="A70" s="112"/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ht="12.75">
      <c r="A71" s="112"/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1" ht="12.75">
      <c r="A72" s="112"/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ht="12.75">
      <c r="A73" s="112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1" ht="12.75">
      <c r="A74" s="112"/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1:11" ht="12.75">
      <c r="A75" s="112"/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1" ht="12.75">
      <c r="A76" s="112"/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ht="12.75">
      <c r="A77" s="112"/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1:11" ht="12.75">
      <c r="A78" s="112"/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ht="12.75">
      <c r="A79" s="112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ht="12.75">
      <c r="A80" s="112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ht="12.75">
      <c r="A81" s="112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ht="12.75">
      <c r="A82" s="112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1" ht="12.75">
      <c r="A83" s="112"/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1:11" ht="12.75">
      <c r="A84" s="112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11" ht="12.75">
      <c r="A85" s="112"/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1" ht="12.75">
      <c r="A86" s="112"/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ht="12.75">
      <c r="A87" s="112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ht="12.75">
      <c r="A88" s="112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1" ht="12.75">
      <c r="A89" s="112"/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1" ht="12.75">
      <c r="A90" s="112"/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1:11" ht="12.75">
      <c r="A91" s="112"/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1:11" ht="12.75">
      <c r="A92" s="112"/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1:11" ht="12.75">
      <c r="A93" s="112"/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1" ht="12.75">
      <c r="A94" s="112"/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1:11" ht="12.75">
      <c r="A95" s="112"/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1:11" ht="12.75">
      <c r="A96" s="112"/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1:11" ht="12.75">
      <c r="A97" s="112"/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ht="12.75">
      <c r="A98" s="112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ht="12.75">
      <c r="A99" s="112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12.75">
      <c r="A100" s="112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12.75">
      <c r="A101" s="112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ht="12.75">
      <c r="A102" s="112"/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ht="12.75">
      <c r="A103" s="112"/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1:11" ht="12.75">
      <c r="A104" s="112"/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11" ht="12.75">
      <c r="A105" s="112"/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11" ht="12.75">
      <c r="A106" s="112"/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ht="12.75">
      <c r="A107" s="112"/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11" ht="12.75">
      <c r="A108" s="112"/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ht="12.75">
      <c r="A109" s="112"/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11" ht="12.75">
      <c r="A110" s="112"/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1:11" ht="12.75">
      <c r="A111" s="112"/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1:11" ht="12.75">
      <c r="A112" s="112"/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1:11" ht="12.75">
      <c r="A113" s="112"/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ht="12.75">
      <c r="A114" s="112"/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ht="12.75">
      <c r="A115" s="112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ht="12.75">
      <c r="A116" s="112"/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1:11" ht="12.75">
      <c r="A117" s="112"/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1" ht="12.75">
      <c r="A118" s="112"/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1:11" ht="12.75">
      <c r="A119" s="112"/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1:11" ht="12.75">
      <c r="A120" s="112"/>
      <c r="B120" s="89"/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1:11" ht="12.75">
      <c r="A121" s="112"/>
      <c r="B121" s="89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1:11" ht="12.75">
      <c r="A122" s="112"/>
      <c r="B122" s="89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1:11" ht="12.75">
      <c r="A123" s="112"/>
      <c r="B123" s="89"/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1:11" ht="12.75">
      <c r="A124" s="112"/>
      <c r="B124" s="89"/>
      <c r="C124" s="89"/>
      <c r="D124" s="89"/>
      <c r="E124" s="89"/>
      <c r="F124" s="89"/>
      <c r="G124" s="89"/>
      <c r="H124" s="89"/>
      <c r="I124" s="89"/>
      <c r="J124" s="89"/>
      <c r="K124" s="89"/>
    </row>
    <row r="125" spans="1:11" ht="12.75">
      <c r="A125" s="112"/>
      <c r="B125" s="89"/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1:11" ht="12.75">
      <c r="A126" s="112"/>
      <c r="B126" s="89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1:11" ht="12.75">
      <c r="A127" s="112"/>
      <c r="B127" s="89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1:11" ht="12.75">
      <c r="A128" s="112"/>
      <c r="B128" s="89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1:11" ht="12.75">
      <c r="A129" s="112"/>
      <c r="B129" s="89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1:11" ht="12.75">
      <c r="A130" s="112"/>
      <c r="B130" s="89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1:11" ht="12.75">
      <c r="A131" s="112"/>
      <c r="B131" s="89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1:11" ht="12.75">
      <c r="A132" s="112"/>
      <c r="B132" s="89"/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1:11" ht="12.75">
      <c r="A133" s="112"/>
      <c r="B133" s="89"/>
      <c r="C133" s="89"/>
      <c r="D133" s="89"/>
      <c r="E133" s="89"/>
      <c r="F133" s="89"/>
      <c r="G133" s="89"/>
      <c r="H133" s="89"/>
      <c r="I133" s="89"/>
      <c r="J133" s="89"/>
      <c r="K133" s="89"/>
    </row>
    <row r="134" spans="1:11" ht="12.75">
      <c r="A134" s="112"/>
      <c r="B134" s="89"/>
      <c r="C134" s="89"/>
      <c r="D134" s="89"/>
      <c r="E134" s="89"/>
      <c r="F134" s="89"/>
      <c r="G134" s="89"/>
      <c r="H134" s="89"/>
      <c r="I134" s="89"/>
      <c r="J134" s="89"/>
      <c r="K134" s="89"/>
    </row>
    <row r="135" spans="1:11" ht="12.75">
      <c r="A135" s="112"/>
      <c r="B135" s="89"/>
      <c r="C135" s="89"/>
      <c r="D135" s="89"/>
      <c r="E135" s="89"/>
      <c r="F135" s="89"/>
      <c r="G135" s="89"/>
      <c r="H135" s="89"/>
      <c r="I135" s="89"/>
      <c r="J135" s="89"/>
      <c r="K135" s="89"/>
    </row>
    <row r="136" spans="1:11" ht="12.75">
      <c r="A136" s="112"/>
      <c r="B136" s="89"/>
      <c r="C136" s="89"/>
      <c r="D136" s="89"/>
      <c r="E136" s="89"/>
      <c r="F136" s="89"/>
      <c r="G136" s="89"/>
      <c r="H136" s="89"/>
      <c r="I136" s="89"/>
      <c r="J136" s="89"/>
      <c r="K136" s="89"/>
    </row>
    <row r="137" spans="1:11" ht="12.75">
      <c r="A137" s="112"/>
      <c r="B137" s="89"/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1:11" ht="12.75">
      <c r="A138" s="112"/>
      <c r="B138" s="89"/>
      <c r="C138" s="89"/>
      <c r="D138" s="89"/>
      <c r="E138" s="89"/>
      <c r="F138" s="89"/>
      <c r="G138" s="89"/>
      <c r="H138" s="89"/>
      <c r="I138" s="89"/>
      <c r="J138" s="89"/>
      <c r="K138" s="89"/>
    </row>
    <row r="139" spans="1:11" ht="12.75">
      <c r="A139" s="112"/>
      <c r="B139" s="89"/>
      <c r="C139" s="89"/>
      <c r="D139" s="89"/>
      <c r="E139" s="89"/>
      <c r="F139" s="89"/>
      <c r="G139" s="89"/>
      <c r="H139" s="89"/>
      <c r="I139" s="89"/>
      <c r="J139" s="89"/>
      <c r="K139" s="89"/>
    </row>
    <row r="140" spans="1:11" ht="12.75">
      <c r="A140" s="112"/>
      <c r="B140" s="89"/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1:11" ht="12.75">
      <c r="A141" s="112"/>
      <c r="B141" s="89"/>
      <c r="C141" s="89"/>
      <c r="D141" s="89"/>
      <c r="E141" s="89"/>
      <c r="F141" s="89"/>
      <c r="G141" s="89"/>
      <c r="H141" s="89"/>
      <c r="I141" s="89"/>
      <c r="J141" s="89"/>
      <c r="K141" s="89"/>
    </row>
    <row r="142" spans="1:11" ht="12.75">
      <c r="A142" s="112"/>
      <c r="B142" s="89"/>
      <c r="C142" s="89"/>
      <c r="D142" s="89"/>
      <c r="E142" s="89"/>
      <c r="F142" s="89"/>
      <c r="G142" s="89"/>
      <c r="H142" s="89"/>
      <c r="I142" s="89"/>
      <c r="J142" s="89"/>
      <c r="K142" s="89"/>
    </row>
  </sheetData>
  <sheetProtection/>
  <conditionalFormatting sqref="G13:K24">
    <cfRule type="cellIs" priority="1" dxfId="10" operator="lessThan">
      <formula>0</formula>
    </cfRule>
  </conditionalFormatting>
  <hyperlinks>
    <hyperlink ref="I5" location="TOC!A1" display="Table of Content"/>
  </hyperlinks>
  <printOptions/>
  <pageMargins left="0.62992125984252" right="0.62992125984252" top="0.748031496062992" bottom="0.748031496062992" header="0.31496062992126" footer="0.31496062992126"/>
  <pageSetup horizontalDpi="600" verticalDpi="600" orientation="landscape" r:id="rId1"/>
  <headerFooter>
    <oddHeader>&amp;LNORS Multi-Year Complaint Trends Report &amp;CFY 2011, 2012, 2013, 2014, 2015&amp;RDispositions-ALL</oddHeader>
    <oddFooter>&amp;L&amp;"Arial,Regular"&amp;7Included in Report: AK,AL,AR,AZ,CA,CO,CT,DC,DE,FL,GA,HI,IA,ID,IL,IN,KS,KY,LA,MA,MD,ME,MI,MN,MO,MS,MT,NC,ND,NE,NH,NJ,NM,NV,NY,OH,OK,OR,PA,PR,RI,SC,SD,TN,TX,UT,VA,VT,WA,WI,WV,WY
Excluded from Report: 
&amp;R&amp;7&amp;P of &amp;N</oddFooter>
    <firstFooter>&amp;L&amp;"Arial,Regular"&amp;8Disposition and Verification Information&amp;C&amp;"Arial,Regular"&amp;8&amp;D &amp;T&amp;R&amp;"Arial,Regular"&amp;8&amp;P of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Ombudsman Reporting Tool</dc:title>
  <dc:subject>NORS Report</dc:subject>
  <dc:creator>U.S. Administration on Aging</dc:creator>
  <cp:keywords>Reporting</cp:keywords>
  <dc:description/>
  <cp:lastModifiedBy>Windows User</cp:lastModifiedBy>
  <cp:lastPrinted>2016-09-02T18:38:05Z</cp:lastPrinted>
  <dcterms:created xsi:type="dcterms:W3CDTF">2014-04-14T12:04:31Z</dcterms:created>
  <dcterms:modified xsi:type="dcterms:W3CDTF">2017-01-11T20:14:25Z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