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ouise.Ryan\OneDrive - HHS Office of the Secretary\HomeDrive\NORS Data\2019\Summary\"/>
    </mc:Choice>
  </mc:AlternateContent>
  <bookViews>
    <workbookView xWindow="0" yWindow="0" windowWidth="23040" windowHeight="9192" tabRatio="925" firstSheet="5"/>
  </bookViews>
  <sheets>
    <sheet name="TOC" sheetId="12" r:id="rId1"/>
    <sheet name="Closed Cases" sheetId="20" r:id="rId2"/>
    <sheet name="Major ComplaintCategories-All" sheetId="2" r:id="rId3"/>
    <sheet name="Major ComplaintCategories-NF" sheetId="15" r:id="rId4"/>
    <sheet name="Major ComplaintCategories-BC-OT" sheetId="16" r:id="rId5"/>
    <sheet name="Minor ComplaintCodes-All" sheetId="14" r:id="rId6"/>
    <sheet name="Minor ComplaintCodes-NF" sheetId="6" r:id="rId7"/>
    <sheet name="Minor ComplaintCodes-BC-OT" sheetId="13" r:id="rId8"/>
    <sheet name="Dispositions-ALL" sheetId="18" r:id="rId9"/>
    <sheet name="Dispositions-NF" sheetId="17" r:id="rId10"/>
    <sheet name="Dispositions-BC" sheetId="19" r:id="rId11"/>
    <sheet name="Dispositions-OT" sheetId="11" r:id="rId12"/>
  </sheets>
  <definedNames>
    <definedName name="_xlnm.Print_Area" localSheetId="1">'Closed Cases'!$A$1:$K$56</definedName>
    <definedName name="_xlnm.Print_Area" localSheetId="8">'Dispositions-ALL'!$A$1:$K$24</definedName>
    <definedName name="_xlnm.Print_Area" localSheetId="10">'Dispositions-BC'!$A$1:$K$24</definedName>
    <definedName name="_xlnm.Print_Area" localSheetId="9">'Dispositions-NF'!$A$1:$K$24</definedName>
    <definedName name="_xlnm.Print_Area" localSheetId="11">'Dispositions-OT'!$A$1:$K$24</definedName>
    <definedName name="_xlnm.Print_Area" localSheetId="2">'Major ComplaintCategories-All'!$A$1:$K$28</definedName>
    <definedName name="_xlnm.Print_Area" localSheetId="4">'Major ComplaintCategories-BC-OT'!$A$1:$K$29</definedName>
    <definedName name="_xlnm.Print_Area" localSheetId="3">'Major ComplaintCategories-NF'!$A$1:$K$27</definedName>
    <definedName name="_xlnm.Print_Area" localSheetId="5">'Minor ComplaintCodes-All'!$A$3:$K$161</definedName>
    <definedName name="_xlnm.Print_Area" localSheetId="7">'Minor ComplaintCodes-BC-OT'!$A$1:$K$162</definedName>
    <definedName name="_xlnm.Print_Area" localSheetId="6">'Minor ComplaintCodes-NF'!$A$1:$K$155</definedName>
    <definedName name="_xlnm.Print_Titles" localSheetId="5">'Minor ComplaintCodes-All'!$6:$8</definedName>
    <definedName name="_xlnm.Print_Titles" localSheetId="7">'Minor ComplaintCodes-BC-OT'!$6:$8</definedName>
    <definedName name="_xlnm.Print_Titles" localSheetId="6">'Minor ComplaintCodes-NF'!$6:$8</definedName>
  </definedNames>
  <calcPr calcId="162913"/>
</workbook>
</file>

<file path=xl/calcChain.xml><?xml version="1.0" encoding="utf-8"?>
<calcChain xmlns="http://schemas.openxmlformats.org/spreadsheetml/2006/main">
  <c r="H24" i="11" l="1"/>
  <c r="J23" i="11"/>
  <c r="I23" i="11"/>
  <c r="K21" i="11"/>
  <c r="I20" i="11"/>
  <c r="H20" i="11"/>
  <c r="I19" i="11"/>
  <c r="K18" i="11"/>
  <c r="K17" i="11"/>
  <c r="H17" i="11"/>
  <c r="H16" i="11"/>
  <c r="J13" i="11"/>
  <c r="I13" i="11"/>
  <c r="F11" i="11"/>
  <c r="K24" i="11" s="1"/>
  <c r="E11" i="11"/>
  <c r="J21" i="11" s="1"/>
  <c r="D11" i="11"/>
  <c r="I18" i="11" s="1"/>
  <c r="C11" i="11"/>
  <c r="H23" i="11" s="1"/>
  <c r="B11" i="11"/>
  <c r="G20" i="11" s="1"/>
  <c r="K7" i="11"/>
  <c r="J7" i="11"/>
  <c r="I7" i="11"/>
  <c r="H7" i="11"/>
  <c r="G7" i="11"/>
  <c r="F7" i="11"/>
  <c r="E7" i="11"/>
  <c r="D7" i="11"/>
  <c r="C7" i="11"/>
  <c r="B7" i="11"/>
  <c r="I3" i="11"/>
  <c r="I24" i="19"/>
  <c r="I23" i="19"/>
  <c r="K21" i="19"/>
  <c r="H21" i="19"/>
  <c r="J20" i="19"/>
  <c r="H20" i="19"/>
  <c r="J19" i="19"/>
  <c r="G19" i="19"/>
  <c r="J18" i="19"/>
  <c r="G18" i="19"/>
  <c r="J17" i="19"/>
  <c r="I17" i="19"/>
  <c r="G17" i="19"/>
  <c r="I16" i="19"/>
  <c r="G16" i="19"/>
  <c r="I13" i="19"/>
  <c r="F11" i="19"/>
  <c r="K19" i="19" s="1"/>
  <c r="E11" i="19"/>
  <c r="J24" i="19" s="1"/>
  <c r="D11" i="19"/>
  <c r="I21" i="19" s="1"/>
  <c r="C11" i="19"/>
  <c r="H18" i="19" s="1"/>
  <c r="B11" i="19"/>
  <c r="G23" i="19" s="1"/>
  <c r="K7" i="19"/>
  <c r="J7" i="19"/>
  <c r="I7" i="19"/>
  <c r="H7" i="19"/>
  <c r="G7" i="19"/>
  <c r="F7" i="19"/>
  <c r="E7" i="19"/>
  <c r="D7" i="19"/>
  <c r="C7" i="19"/>
  <c r="B7" i="19"/>
  <c r="I3" i="19"/>
  <c r="K24" i="17"/>
  <c r="H24" i="17"/>
  <c r="I23" i="17"/>
  <c r="H23" i="17"/>
  <c r="K21" i="17"/>
  <c r="J21" i="17"/>
  <c r="G21" i="17"/>
  <c r="I20" i="17"/>
  <c r="H20" i="17"/>
  <c r="G20" i="17"/>
  <c r="I19" i="17"/>
  <c r="K18" i="17"/>
  <c r="J18" i="17"/>
  <c r="I18" i="17"/>
  <c r="K17" i="17"/>
  <c r="I17" i="17"/>
  <c r="G17" i="17"/>
  <c r="K16" i="17"/>
  <c r="H16" i="17"/>
  <c r="K13" i="17"/>
  <c r="I13" i="17"/>
  <c r="H13" i="17"/>
  <c r="F11" i="17"/>
  <c r="K22" i="17" s="1"/>
  <c r="E11" i="17"/>
  <c r="J19" i="17" s="1"/>
  <c r="D11" i="17"/>
  <c r="I24" i="17" s="1"/>
  <c r="C11" i="17"/>
  <c r="H21" i="17" s="1"/>
  <c r="B11" i="17"/>
  <c r="G18" i="17" s="1"/>
  <c r="K7" i="17"/>
  <c r="J7" i="17"/>
  <c r="I7" i="17"/>
  <c r="H7" i="17"/>
  <c r="G7" i="17"/>
  <c r="F7" i="17"/>
  <c r="E7" i="17"/>
  <c r="D7" i="17"/>
  <c r="C7" i="17"/>
  <c r="B7" i="17"/>
  <c r="I3" i="17"/>
  <c r="F24" i="18"/>
  <c r="E24" i="18"/>
  <c r="D24" i="18"/>
  <c r="C24" i="18"/>
  <c r="B24" i="18"/>
  <c r="F23" i="18"/>
  <c r="E23" i="18"/>
  <c r="D23" i="18"/>
  <c r="C23" i="18"/>
  <c r="B23" i="18"/>
  <c r="F22" i="18"/>
  <c r="E22" i="18"/>
  <c r="D22" i="18"/>
  <c r="C22" i="18"/>
  <c r="B22" i="18"/>
  <c r="F21" i="18"/>
  <c r="E21" i="18"/>
  <c r="D21" i="18"/>
  <c r="C21" i="18"/>
  <c r="B21" i="18"/>
  <c r="F20" i="18"/>
  <c r="E20" i="18"/>
  <c r="D20" i="18"/>
  <c r="C20" i="18"/>
  <c r="B20" i="18"/>
  <c r="F19" i="18"/>
  <c r="E19" i="18"/>
  <c r="D19" i="18"/>
  <c r="C19" i="18"/>
  <c r="B19" i="18"/>
  <c r="F18" i="18"/>
  <c r="E18" i="18"/>
  <c r="D18" i="18"/>
  <c r="C18" i="18"/>
  <c r="B18" i="18"/>
  <c r="F17" i="18"/>
  <c r="E17" i="18"/>
  <c r="D17" i="18"/>
  <c r="C17" i="18"/>
  <c r="B17" i="18"/>
  <c r="F16" i="18"/>
  <c r="E16" i="18"/>
  <c r="D16" i="18"/>
  <c r="C16" i="18"/>
  <c r="C11" i="18" s="1"/>
  <c r="B16" i="18"/>
  <c r="B11" i="18" s="1"/>
  <c r="F13" i="18"/>
  <c r="E13" i="18"/>
  <c r="D13" i="18"/>
  <c r="C13" i="18"/>
  <c r="B13" i="18"/>
  <c r="K7" i="18"/>
  <c r="J7" i="18"/>
  <c r="I7" i="18"/>
  <c r="H7" i="18"/>
  <c r="G7" i="18"/>
  <c r="F7" i="18"/>
  <c r="E7" i="18"/>
  <c r="D7" i="18"/>
  <c r="C7" i="18"/>
  <c r="B7" i="18"/>
  <c r="I3" i="18"/>
  <c r="D1" i="18"/>
  <c r="A1" i="18"/>
  <c r="G162" i="13"/>
  <c r="F162" i="13"/>
  <c r="E162" i="13"/>
  <c r="D162" i="13"/>
  <c r="D156" i="13" s="1"/>
  <c r="I162" i="13" s="1"/>
  <c r="C162" i="13"/>
  <c r="B162" i="13"/>
  <c r="I161" i="13"/>
  <c r="H161" i="13"/>
  <c r="G161" i="13"/>
  <c r="H160" i="13"/>
  <c r="G160" i="13"/>
  <c r="K159" i="13"/>
  <c r="J159" i="13"/>
  <c r="I159" i="13"/>
  <c r="H159" i="13"/>
  <c r="G159" i="13"/>
  <c r="H158" i="13"/>
  <c r="G158" i="13"/>
  <c r="F156" i="13"/>
  <c r="K162" i="13" s="1"/>
  <c r="C156" i="13"/>
  <c r="H162" i="13" s="1"/>
  <c r="B156" i="13"/>
  <c r="F155" i="13"/>
  <c r="E155" i="13"/>
  <c r="D155" i="13"/>
  <c r="C155" i="13"/>
  <c r="B155" i="13"/>
  <c r="F141" i="13"/>
  <c r="E141" i="13"/>
  <c r="D141" i="13"/>
  <c r="C141" i="13"/>
  <c r="B141" i="13"/>
  <c r="F134" i="13"/>
  <c r="E134" i="13"/>
  <c r="D134" i="13"/>
  <c r="C134" i="13"/>
  <c r="B134" i="13"/>
  <c r="F125" i="13"/>
  <c r="E125" i="13"/>
  <c r="D125" i="13"/>
  <c r="C125" i="13"/>
  <c r="B125" i="13"/>
  <c r="H118" i="13"/>
  <c r="F116" i="13"/>
  <c r="E116" i="13"/>
  <c r="D116" i="13"/>
  <c r="C116" i="13"/>
  <c r="B116" i="13"/>
  <c r="F106" i="13"/>
  <c r="E106" i="13"/>
  <c r="D106" i="13"/>
  <c r="C106" i="13"/>
  <c r="B106" i="13"/>
  <c r="F94" i="13"/>
  <c r="E94" i="13"/>
  <c r="D94" i="13"/>
  <c r="C94" i="13"/>
  <c r="B94" i="13"/>
  <c r="F85" i="13"/>
  <c r="E85" i="13"/>
  <c r="D85" i="13"/>
  <c r="C85" i="13"/>
  <c r="B85" i="13"/>
  <c r="F79" i="13"/>
  <c r="E79" i="13"/>
  <c r="D79" i="13"/>
  <c r="C79" i="13"/>
  <c r="B79" i="13"/>
  <c r="F75" i="13"/>
  <c r="E75" i="13"/>
  <c r="D75" i="13"/>
  <c r="C75" i="13"/>
  <c r="B75" i="13"/>
  <c r="F66" i="13"/>
  <c r="E66" i="13"/>
  <c r="D66" i="13"/>
  <c r="C66" i="13"/>
  <c r="B66" i="13"/>
  <c r="J60" i="13"/>
  <c r="J56" i="13"/>
  <c r="F52" i="13"/>
  <c r="E52" i="13"/>
  <c r="D52" i="13"/>
  <c r="C52" i="13"/>
  <c r="B52" i="13"/>
  <c r="J51" i="13"/>
  <c r="F47" i="13"/>
  <c r="E47" i="13"/>
  <c r="D47" i="13"/>
  <c r="C47" i="13"/>
  <c r="B47" i="13"/>
  <c r="J43" i="13"/>
  <c r="I43" i="13"/>
  <c r="J40" i="13"/>
  <c r="I40" i="13"/>
  <c r="K38" i="13"/>
  <c r="J34" i="13"/>
  <c r="F34" i="13"/>
  <c r="E34" i="13"/>
  <c r="D34" i="13"/>
  <c r="C34" i="13"/>
  <c r="B34" i="13"/>
  <c r="J32" i="13"/>
  <c r="H32" i="13"/>
  <c r="J30" i="13"/>
  <c r="J27" i="13"/>
  <c r="F25" i="13"/>
  <c r="E25" i="13"/>
  <c r="D25" i="13"/>
  <c r="C25" i="13"/>
  <c r="B25" i="13"/>
  <c r="J22" i="13"/>
  <c r="I21" i="13"/>
  <c r="H21" i="13"/>
  <c r="J19" i="13"/>
  <c r="I19" i="13"/>
  <c r="F16" i="13"/>
  <c r="E16" i="13"/>
  <c r="E8" i="13" s="1"/>
  <c r="J155" i="13" s="1"/>
  <c r="D16" i="13"/>
  <c r="D8" i="13" s="1"/>
  <c r="I58" i="13" s="1"/>
  <c r="C16" i="13"/>
  <c r="C8" i="13" s="1"/>
  <c r="H58" i="13" s="1"/>
  <c r="B16" i="13"/>
  <c r="J14" i="13"/>
  <c r="I13" i="13"/>
  <c r="J11" i="13"/>
  <c r="I11" i="13"/>
  <c r="F8" i="13"/>
  <c r="K7" i="13"/>
  <c r="J7" i="13"/>
  <c r="I7" i="13"/>
  <c r="H7" i="13"/>
  <c r="G7" i="13"/>
  <c r="F7" i="13"/>
  <c r="E7" i="13"/>
  <c r="D7" i="13"/>
  <c r="C7" i="13"/>
  <c r="B7" i="13"/>
  <c r="I3" i="13"/>
  <c r="F155" i="6"/>
  <c r="E155" i="6"/>
  <c r="D155" i="6"/>
  <c r="C155" i="6"/>
  <c r="B155" i="6"/>
  <c r="J141" i="6"/>
  <c r="F141" i="6"/>
  <c r="E141" i="6"/>
  <c r="D141" i="6"/>
  <c r="C141" i="6"/>
  <c r="B141" i="6"/>
  <c r="F134" i="6"/>
  <c r="E134" i="6"/>
  <c r="D134" i="6"/>
  <c r="C134" i="6"/>
  <c r="B134" i="6"/>
  <c r="F125" i="6"/>
  <c r="E125" i="6"/>
  <c r="D125" i="6"/>
  <c r="C125" i="6"/>
  <c r="B125" i="6"/>
  <c r="F116" i="6"/>
  <c r="E116" i="6"/>
  <c r="D116" i="6"/>
  <c r="C116" i="6"/>
  <c r="B116" i="6"/>
  <c r="F106" i="6"/>
  <c r="E106" i="6"/>
  <c r="D106" i="6"/>
  <c r="C106" i="6"/>
  <c r="B106" i="6"/>
  <c r="I97" i="6"/>
  <c r="F94" i="6"/>
  <c r="E94" i="6"/>
  <c r="D94" i="6"/>
  <c r="C94" i="6"/>
  <c r="B94" i="6"/>
  <c r="F85" i="6"/>
  <c r="E85" i="6"/>
  <c r="D85" i="6"/>
  <c r="C85" i="6"/>
  <c r="B85" i="6"/>
  <c r="F79" i="6"/>
  <c r="E79" i="6"/>
  <c r="D79" i="6"/>
  <c r="C79" i="6"/>
  <c r="B79" i="6"/>
  <c r="F75" i="6"/>
  <c r="E75" i="6"/>
  <c r="D75" i="6"/>
  <c r="C75" i="6"/>
  <c r="B75" i="6"/>
  <c r="K71" i="6"/>
  <c r="F66" i="6"/>
  <c r="E66" i="6"/>
  <c r="D66" i="6"/>
  <c r="C66" i="6"/>
  <c r="B66" i="6"/>
  <c r="H62" i="6"/>
  <c r="K55" i="6"/>
  <c r="F52" i="6"/>
  <c r="E52" i="6"/>
  <c r="E8" i="6" s="1"/>
  <c r="J139" i="6" s="1"/>
  <c r="D52" i="6"/>
  <c r="C52" i="6"/>
  <c r="B52" i="6"/>
  <c r="B8" i="6" s="1"/>
  <c r="F47" i="6"/>
  <c r="E47" i="6"/>
  <c r="D47" i="6"/>
  <c r="C47" i="6"/>
  <c r="C8" i="6" s="1"/>
  <c r="B47" i="6"/>
  <c r="I41" i="6"/>
  <c r="J37" i="6"/>
  <c r="G34" i="6"/>
  <c r="F34" i="6"/>
  <c r="E34" i="6"/>
  <c r="D34" i="6"/>
  <c r="C34" i="6"/>
  <c r="B34" i="6"/>
  <c r="K31" i="6"/>
  <c r="F25" i="6"/>
  <c r="E25" i="6"/>
  <c r="D25" i="6"/>
  <c r="C25" i="6"/>
  <c r="B25" i="6"/>
  <c r="H22" i="6"/>
  <c r="F16" i="6"/>
  <c r="F8" i="6" s="1"/>
  <c r="E16" i="6"/>
  <c r="D16" i="6"/>
  <c r="C16" i="6"/>
  <c r="B16" i="6"/>
  <c r="J13" i="6"/>
  <c r="J12" i="6"/>
  <c r="D8" i="6"/>
  <c r="I104" i="6" s="1"/>
  <c r="K7" i="6"/>
  <c r="J7" i="6"/>
  <c r="I7" i="6"/>
  <c r="H7" i="6"/>
  <c r="G7" i="6"/>
  <c r="F7" i="6"/>
  <c r="E7" i="6"/>
  <c r="D7" i="6"/>
  <c r="C7" i="6"/>
  <c r="B7" i="6"/>
  <c r="I3" i="6"/>
  <c r="F160" i="14"/>
  <c r="F161" i="14" s="1"/>
  <c r="E160" i="14"/>
  <c r="D160" i="14"/>
  <c r="C160" i="14"/>
  <c r="B160" i="14"/>
  <c r="F159" i="14"/>
  <c r="E159" i="14"/>
  <c r="D159" i="14"/>
  <c r="C159" i="14"/>
  <c r="B159" i="14"/>
  <c r="F158" i="14"/>
  <c r="E158" i="14"/>
  <c r="D158" i="14"/>
  <c r="C158" i="14"/>
  <c r="B158" i="14"/>
  <c r="F157" i="14"/>
  <c r="E157" i="14"/>
  <c r="E161" i="14" s="1"/>
  <c r="D157" i="14"/>
  <c r="D161" i="14" s="1"/>
  <c r="C157" i="14"/>
  <c r="B157" i="14"/>
  <c r="F155" i="14"/>
  <c r="E155" i="14"/>
  <c r="D155" i="14"/>
  <c r="C155" i="14"/>
  <c r="B155" i="14"/>
  <c r="F154" i="14"/>
  <c r="E154" i="14"/>
  <c r="D154" i="14"/>
  <c r="C154" i="14"/>
  <c r="B154" i="14"/>
  <c r="F153" i="14"/>
  <c r="E153" i="14"/>
  <c r="D153" i="14"/>
  <c r="C153" i="14"/>
  <c r="B153" i="14"/>
  <c r="F152" i="14"/>
  <c r="E152" i="14"/>
  <c r="D152" i="14"/>
  <c r="C152" i="14"/>
  <c r="B152" i="14"/>
  <c r="F151" i="14"/>
  <c r="E151" i="14"/>
  <c r="D151" i="14"/>
  <c r="C151" i="14"/>
  <c r="B151" i="14"/>
  <c r="F150" i="14"/>
  <c r="E150" i="14"/>
  <c r="D150" i="14"/>
  <c r="C150" i="14"/>
  <c r="B150" i="14"/>
  <c r="F149" i="14"/>
  <c r="E149" i="14"/>
  <c r="D149" i="14"/>
  <c r="C149" i="14"/>
  <c r="B149" i="14"/>
  <c r="F148" i="14"/>
  <c r="E148" i="14"/>
  <c r="D148" i="14"/>
  <c r="C148" i="14"/>
  <c r="B148" i="14"/>
  <c r="F147" i="14"/>
  <c r="E147" i="14"/>
  <c r="D147" i="14"/>
  <c r="C147" i="14"/>
  <c r="B147" i="14"/>
  <c r="F146" i="14"/>
  <c r="E146" i="14"/>
  <c r="D146" i="14"/>
  <c r="C146" i="14"/>
  <c r="B146" i="14"/>
  <c r="F145" i="14"/>
  <c r="E145" i="14"/>
  <c r="D145" i="14"/>
  <c r="C145" i="14"/>
  <c r="B145" i="14"/>
  <c r="F144" i="14"/>
  <c r="E144" i="14"/>
  <c r="D144" i="14"/>
  <c r="C144" i="14"/>
  <c r="B144" i="14"/>
  <c r="F143" i="14"/>
  <c r="E143" i="14"/>
  <c r="D143" i="14"/>
  <c r="C143" i="14"/>
  <c r="B143" i="14"/>
  <c r="F141" i="14"/>
  <c r="E141" i="14"/>
  <c r="D141" i="14"/>
  <c r="C141" i="14"/>
  <c r="B141" i="14"/>
  <c r="F140" i="14"/>
  <c r="E140" i="14"/>
  <c r="D140" i="14"/>
  <c r="C140" i="14"/>
  <c r="B140" i="14"/>
  <c r="F139" i="14"/>
  <c r="E139" i="14"/>
  <c r="D139" i="14"/>
  <c r="C139" i="14"/>
  <c r="B139" i="14"/>
  <c r="F138" i="14"/>
  <c r="E138" i="14"/>
  <c r="D138" i="14"/>
  <c r="C138" i="14"/>
  <c r="B138" i="14"/>
  <c r="F137" i="14"/>
  <c r="E137" i="14"/>
  <c r="D137" i="14"/>
  <c r="C137" i="14"/>
  <c r="B137" i="14"/>
  <c r="F136" i="14"/>
  <c r="E136" i="14"/>
  <c r="D136" i="14"/>
  <c r="C136" i="14"/>
  <c r="B136" i="14"/>
  <c r="F134" i="14"/>
  <c r="E134" i="14"/>
  <c r="D134" i="14"/>
  <c r="C134" i="14"/>
  <c r="B134" i="14"/>
  <c r="F133" i="14"/>
  <c r="E133" i="14"/>
  <c r="D133" i="14"/>
  <c r="C133" i="14"/>
  <c r="B133" i="14"/>
  <c r="F132" i="14"/>
  <c r="E132" i="14"/>
  <c r="D132" i="14"/>
  <c r="C132" i="14"/>
  <c r="B132" i="14"/>
  <c r="F131" i="14"/>
  <c r="E131" i="14"/>
  <c r="D131" i="14"/>
  <c r="C131" i="14"/>
  <c r="B131" i="14"/>
  <c r="F130" i="14"/>
  <c r="E130" i="14"/>
  <c r="D130" i="14"/>
  <c r="C130" i="14"/>
  <c r="B130" i="14"/>
  <c r="F129" i="14"/>
  <c r="E129" i="14"/>
  <c r="D129" i="14"/>
  <c r="C129" i="14"/>
  <c r="B129" i="14"/>
  <c r="F128" i="14"/>
  <c r="E128" i="14"/>
  <c r="D128" i="14"/>
  <c r="C128" i="14"/>
  <c r="B128" i="14"/>
  <c r="F127" i="14"/>
  <c r="E127" i="14"/>
  <c r="D127" i="14"/>
  <c r="C127" i="14"/>
  <c r="B127" i="14"/>
  <c r="F125" i="14"/>
  <c r="E125" i="14"/>
  <c r="D125" i="14"/>
  <c r="C125" i="14"/>
  <c r="B125" i="14"/>
  <c r="F124" i="14"/>
  <c r="E124" i="14"/>
  <c r="D124" i="14"/>
  <c r="C124" i="14"/>
  <c r="B124" i="14"/>
  <c r="F123" i="14"/>
  <c r="E123" i="14"/>
  <c r="D123" i="14"/>
  <c r="C123" i="14"/>
  <c r="B123" i="14"/>
  <c r="F122" i="14"/>
  <c r="E122" i="14"/>
  <c r="D122" i="14"/>
  <c r="C122" i="14"/>
  <c r="B122" i="14"/>
  <c r="F121" i="14"/>
  <c r="E121" i="14"/>
  <c r="D121" i="14"/>
  <c r="C121" i="14"/>
  <c r="B121" i="14"/>
  <c r="F120" i="14"/>
  <c r="E120" i="14"/>
  <c r="D120" i="14"/>
  <c r="C120" i="14"/>
  <c r="B120" i="14"/>
  <c r="F119" i="14"/>
  <c r="E119" i="14"/>
  <c r="D119" i="14"/>
  <c r="C119" i="14"/>
  <c r="B119" i="14"/>
  <c r="F118" i="14"/>
  <c r="E118" i="14"/>
  <c r="D118" i="14"/>
  <c r="C118" i="14"/>
  <c r="B118" i="14"/>
  <c r="F116" i="14"/>
  <c r="E116" i="14"/>
  <c r="D116" i="14"/>
  <c r="C116" i="14"/>
  <c r="B116" i="14"/>
  <c r="F115" i="14"/>
  <c r="E115" i="14"/>
  <c r="D115" i="14"/>
  <c r="C115" i="14"/>
  <c r="B115" i="14"/>
  <c r="F114" i="14"/>
  <c r="E114" i="14"/>
  <c r="D114" i="14"/>
  <c r="C114" i="14"/>
  <c r="B114" i="14"/>
  <c r="F113" i="14"/>
  <c r="E113" i="14"/>
  <c r="D113" i="14"/>
  <c r="C113" i="14"/>
  <c r="B113" i="14"/>
  <c r="F112" i="14"/>
  <c r="E112" i="14"/>
  <c r="D112" i="14"/>
  <c r="C112" i="14"/>
  <c r="B112" i="14"/>
  <c r="F111" i="14"/>
  <c r="E111" i="14"/>
  <c r="D111" i="14"/>
  <c r="C111" i="14"/>
  <c r="B111" i="14"/>
  <c r="F110" i="14"/>
  <c r="E110" i="14"/>
  <c r="D110" i="14"/>
  <c r="C110" i="14"/>
  <c r="B110" i="14"/>
  <c r="F109" i="14"/>
  <c r="E109" i="14"/>
  <c r="D109" i="14"/>
  <c r="C109" i="14"/>
  <c r="B109" i="14"/>
  <c r="F108" i="14"/>
  <c r="E108" i="14"/>
  <c r="D108" i="14"/>
  <c r="C108" i="14"/>
  <c r="B108" i="14"/>
  <c r="F106" i="14"/>
  <c r="E106" i="14"/>
  <c r="D106" i="14"/>
  <c r="C106" i="14"/>
  <c r="B106" i="14"/>
  <c r="F105" i="14"/>
  <c r="E105" i="14"/>
  <c r="D105" i="14"/>
  <c r="C105" i="14"/>
  <c r="B105" i="14"/>
  <c r="F104" i="14"/>
  <c r="E104" i="14"/>
  <c r="D104" i="14"/>
  <c r="C104" i="14"/>
  <c r="B104" i="14"/>
  <c r="F103" i="14"/>
  <c r="E103" i="14"/>
  <c r="D103" i="14"/>
  <c r="C103" i="14"/>
  <c r="B103" i="14"/>
  <c r="F102" i="14"/>
  <c r="E102" i="14"/>
  <c r="D102" i="14"/>
  <c r="C102" i="14"/>
  <c r="B102" i="14"/>
  <c r="F101" i="14"/>
  <c r="E101" i="14"/>
  <c r="D101" i="14"/>
  <c r="C101" i="14"/>
  <c r="B101" i="14"/>
  <c r="F100" i="14"/>
  <c r="E100" i="14"/>
  <c r="D100" i="14"/>
  <c r="C100" i="14"/>
  <c r="B100" i="14"/>
  <c r="F99" i="14"/>
  <c r="E99" i="14"/>
  <c r="D99" i="14"/>
  <c r="C99" i="14"/>
  <c r="B99" i="14"/>
  <c r="F98" i="14"/>
  <c r="E98" i="14"/>
  <c r="D98" i="14"/>
  <c r="C98" i="14"/>
  <c r="B98" i="14"/>
  <c r="F97" i="14"/>
  <c r="E97" i="14"/>
  <c r="D97" i="14"/>
  <c r="C97" i="14"/>
  <c r="B97" i="14"/>
  <c r="F96" i="14"/>
  <c r="E96" i="14"/>
  <c r="D96" i="14"/>
  <c r="C96" i="14"/>
  <c r="B96" i="14"/>
  <c r="F94" i="14"/>
  <c r="E94" i="14"/>
  <c r="D94" i="14"/>
  <c r="C94" i="14"/>
  <c r="B94" i="14"/>
  <c r="F93" i="14"/>
  <c r="E93" i="14"/>
  <c r="D93" i="14"/>
  <c r="C93" i="14"/>
  <c r="B93" i="14"/>
  <c r="F92" i="14"/>
  <c r="E92" i="14"/>
  <c r="D92" i="14"/>
  <c r="C92" i="14"/>
  <c r="B92" i="14"/>
  <c r="F91" i="14"/>
  <c r="E91" i="14"/>
  <c r="D91" i="14"/>
  <c r="C91" i="14"/>
  <c r="B91" i="14"/>
  <c r="F90" i="14"/>
  <c r="E90" i="14"/>
  <c r="D90" i="14"/>
  <c r="C90" i="14"/>
  <c r="B90" i="14"/>
  <c r="F89" i="14"/>
  <c r="E89" i="14"/>
  <c r="D89" i="14"/>
  <c r="C89" i="14"/>
  <c r="B89" i="14"/>
  <c r="F88" i="14"/>
  <c r="E88" i="14"/>
  <c r="D88" i="14"/>
  <c r="C88" i="14"/>
  <c r="B88" i="14"/>
  <c r="F87" i="14"/>
  <c r="E87" i="14"/>
  <c r="D87" i="14"/>
  <c r="C87" i="14"/>
  <c r="B87" i="14"/>
  <c r="F85" i="14"/>
  <c r="E85" i="14"/>
  <c r="D85" i="14"/>
  <c r="C85" i="14"/>
  <c r="B85" i="14"/>
  <c r="F84" i="14"/>
  <c r="E84" i="14"/>
  <c r="D84" i="14"/>
  <c r="C84" i="14"/>
  <c r="B84" i="14"/>
  <c r="F83" i="14"/>
  <c r="E83" i="14"/>
  <c r="D83" i="14"/>
  <c r="C83" i="14"/>
  <c r="B83" i="14"/>
  <c r="F82" i="14"/>
  <c r="E82" i="14"/>
  <c r="D82" i="14"/>
  <c r="C82" i="14"/>
  <c r="B82" i="14"/>
  <c r="F81" i="14"/>
  <c r="E81" i="14"/>
  <c r="D81" i="14"/>
  <c r="C81" i="14"/>
  <c r="B81" i="14"/>
  <c r="F79" i="14"/>
  <c r="E79" i="14"/>
  <c r="D79" i="14"/>
  <c r="C79" i="14"/>
  <c r="B79" i="14"/>
  <c r="F78" i="14"/>
  <c r="E78" i="14"/>
  <c r="D78" i="14"/>
  <c r="C78" i="14"/>
  <c r="B78" i="14"/>
  <c r="F77" i="14"/>
  <c r="E77" i="14"/>
  <c r="D77" i="14"/>
  <c r="C77" i="14"/>
  <c r="B77" i="14"/>
  <c r="F75" i="14"/>
  <c r="E75" i="14"/>
  <c r="D75" i="14"/>
  <c r="C75" i="14"/>
  <c r="B75" i="14"/>
  <c r="F74" i="14"/>
  <c r="E74" i="14"/>
  <c r="D74" i="14"/>
  <c r="C74" i="14"/>
  <c r="B74" i="14"/>
  <c r="F73" i="14"/>
  <c r="E73" i="14"/>
  <c r="D73" i="14"/>
  <c r="C73" i="14"/>
  <c r="B73" i="14"/>
  <c r="F72" i="14"/>
  <c r="E72" i="14"/>
  <c r="D72" i="14"/>
  <c r="C72" i="14"/>
  <c r="B72" i="14"/>
  <c r="F71" i="14"/>
  <c r="E71" i="14"/>
  <c r="D71" i="14"/>
  <c r="C71" i="14"/>
  <c r="B71" i="14"/>
  <c r="F70" i="14"/>
  <c r="E70" i="14"/>
  <c r="D70" i="14"/>
  <c r="C70" i="14"/>
  <c r="B70" i="14"/>
  <c r="F69" i="14"/>
  <c r="E69" i="14"/>
  <c r="D69" i="14"/>
  <c r="C69" i="14"/>
  <c r="B69" i="14"/>
  <c r="F68" i="14"/>
  <c r="E68" i="14"/>
  <c r="D68" i="14"/>
  <c r="C68" i="14"/>
  <c r="B68" i="14"/>
  <c r="F66" i="14"/>
  <c r="E66" i="14"/>
  <c r="D66" i="14"/>
  <c r="C66" i="14"/>
  <c r="B66" i="14"/>
  <c r="F65" i="14"/>
  <c r="E65" i="14"/>
  <c r="D65" i="14"/>
  <c r="C65" i="14"/>
  <c r="B65" i="14"/>
  <c r="F64" i="14"/>
  <c r="E64" i="14"/>
  <c r="D64" i="14"/>
  <c r="C64" i="14"/>
  <c r="B64" i="14"/>
  <c r="F63" i="14"/>
  <c r="E63" i="14"/>
  <c r="D63" i="14"/>
  <c r="C63" i="14"/>
  <c r="B63" i="14"/>
  <c r="F62" i="14"/>
  <c r="E62" i="14"/>
  <c r="D62" i="14"/>
  <c r="C62" i="14"/>
  <c r="B62" i="14"/>
  <c r="F61" i="14"/>
  <c r="E61" i="14"/>
  <c r="D61" i="14"/>
  <c r="C61" i="14"/>
  <c r="B61" i="14"/>
  <c r="F60" i="14"/>
  <c r="E60" i="14"/>
  <c r="D60" i="14"/>
  <c r="C60" i="14"/>
  <c r="B60" i="14"/>
  <c r="F59" i="14"/>
  <c r="E59" i="14"/>
  <c r="D59" i="14"/>
  <c r="C59" i="14"/>
  <c r="B59" i="14"/>
  <c r="F58" i="14"/>
  <c r="E58" i="14"/>
  <c r="D58" i="14"/>
  <c r="C58" i="14"/>
  <c r="B58" i="14"/>
  <c r="F57" i="14"/>
  <c r="E57" i="14"/>
  <c r="D57" i="14"/>
  <c r="C57" i="14"/>
  <c r="B57" i="14"/>
  <c r="F56" i="14"/>
  <c r="E56" i="14"/>
  <c r="D56" i="14"/>
  <c r="C56" i="14"/>
  <c r="B56" i="14"/>
  <c r="F55" i="14"/>
  <c r="E55" i="14"/>
  <c r="D55" i="14"/>
  <c r="C55" i="14"/>
  <c r="B55" i="14"/>
  <c r="F54" i="14"/>
  <c r="E54" i="14"/>
  <c r="D54" i="14"/>
  <c r="C54" i="14"/>
  <c r="B54" i="14"/>
  <c r="F52" i="14"/>
  <c r="E52" i="14"/>
  <c r="D52" i="14"/>
  <c r="C52" i="14"/>
  <c r="B52" i="14"/>
  <c r="F51" i="14"/>
  <c r="E51" i="14"/>
  <c r="D51" i="14"/>
  <c r="C51" i="14"/>
  <c r="B51" i="14"/>
  <c r="F50" i="14"/>
  <c r="E50" i="14"/>
  <c r="D50" i="14"/>
  <c r="C50" i="14"/>
  <c r="B50" i="14"/>
  <c r="F49" i="14"/>
  <c r="E49" i="14"/>
  <c r="D49" i="14"/>
  <c r="C49" i="14"/>
  <c r="B49" i="14"/>
  <c r="F47" i="14"/>
  <c r="E47" i="14"/>
  <c r="D47" i="14"/>
  <c r="C47" i="14"/>
  <c r="B47" i="14"/>
  <c r="F46" i="14"/>
  <c r="E46" i="14"/>
  <c r="D46" i="14"/>
  <c r="C46" i="14"/>
  <c r="B46" i="14"/>
  <c r="F45" i="14"/>
  <c r="E45" i="14"/>
  <c r="D45" i="14"/>
  <c r="C45" i="14"/>
  <c r="B45" i="14"/>
  <c r="F44" i="14"/>
  <c r="E44" i="14"/>
  <c r="D44" i="14"/>
  <c r="C44" i="14"/>
  <c r="B44" i="14"/>
  <c r="F43" i="14"/>
  <c r="E43" i="14"/>
  <c r="D43" i="14"/>
  <c r="C43" i="14"/>
  <c r="B43" i="14"/>
  <c r="F42" i="14"/>
  <c r="E42" i="14"/>
  <c r="D42" i="14"/>
  <c r="C42" i="14"/>
  <c r="B42" i="14"/>
  <c r="F41" i="14"/>
  <c r="E41" i="14"/>
  <c r="D41" i="14"/>
  <c r="C41" i="14"/>
  <c r="B41" i="14"/>
  <c r="F40" i="14"/>
  <c r="E40" i="14"/>
  <c r="D40" i="14"/>
  <c r="C40" i="14"/>
  <c r="B40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4" i="14"/>
  <c r="E34" i="14"/>
  <c r="D34" i="14"/>
  <c r="C34" i="14"/>
  <c r="B34" i="14"/>
  <c r="F33" i="14"/>
  <c r="E33" i="14"/>
  <c r="D33" i="14"/>
  <c r="C33" i="14"/>
  <c r="B33" i="14"/>
  <c r="F32" i="14"/>
  <c r="E32" i="14"/>
  <c r="D32" i="14"/>
  <c r="C32" i="14"/>
  <c r="B32" i="14"/>
  <c r="F31" i="14"/>
  <c r="E31" i="14"/>
  <c r="D31" i="14"/>
  <c r="C31" i="14"/>
  <c r="B31" i="14"/>
  <c r="F30" i="14"/>
  <c r="E30" i="14"/>
  <c r="D30" i="14"/>
  <c r="C30" i="14"/>
  <c r="B30" i="14"/>
  <c r="F29" i="14"/>
  <c r="E29" i="14"/>
  <c r="D29" i="14"/>
  <c r="C29" i="14"/>
  <c r="B29" i="14"/>
  <c r="F28" i="14"/>
  <c r="E28" i="14"/>
  <c r="D28" i="14"/>
  <c r="C28" i="14"/>
  <c r="B28" i="14"/>
  <c r="F27" i="14"/>
  <c r="E27" i="14"/>
  <c r="D27" i="14"/>
  <c r="C27" i="14"/>
  <c r="B27" i="14"/>
  <c r="F25" i="14"/>
  <c r="E25" i="14"/>
  <c r="D25" i="14"/>
  <c r="C25" i="14"/>
  <c r="B25" i="14"/>
  <c r="F24" i="14"/>
  <c r="E24" i="14"/>
  <c r="D24" i="14"/>
  <c r="C24" i="14"/>
  <c r="B24" i="14"/>
  <c r="F23" i="14"/>
  <c r="E23" i="14"/>
  <c r="D23" i="14"/>
  <c r="C23" i="14"/>
  <c r="B23" i="14"/>
  <c r="F22" i="14"/>
  <c r="E22" i="14"/>
  <c r="D22" i="14"/>
  <c r="C22" i="14"/>
  <c r="B22" i="14"/>
  <c r="F21" i="14"/>
  <c r="E21" i="14"/>
  <c r="D21" i="14"/>
  <c r="C21" i="14"/>
  <c r="B21" i="14"/>
  <c r="F20" i="14"/>
  <c r="E20" i="14"/>
  <c r="D20" i="14"/>
  <c r="C20" i="14"/>
  <c r="B20" i="14"/>
  <c r="F19" i="14"/>
  <c r="E19" i="14"/>
  <c r="D19" i="14"/>
  <c r="C19" i="14"/>
  <c r="B19" i="14"/>
  <c r="F18" i="14"/>
  <c r="E18" i="14"/>
  <c r="D18" i="14"/>
  <c r="C18" i="14"/>
  <c r="B18" i="14"/>
  <c r="F16" i="14"/>
  <c r="E16" i="14"/>
  <c r="D16" i="14"/>
  <c r="C16" i="14"/>
  <c r="B16" i="14"/>
  <c r="F15" i="14"/>
  <c r="E15" i="14"/>
  <c r="D15" i="14"/>
  <c r="C15" i="14"/>
  <c r="B15" i="14"/>
  <c r="F14" i="14"/>
  <c r="E14" i="14"/>
  <c r="D14" i="14"/>
  <c r="C14" i="14"/>
  <c r="B14" i="14"/>
  <c r="F13" i="14"/>
  <c r="E13" i="14"/>
  <c r="D13" i="14"/>
  <c r="C13" i="14"/>
  <c r="B13" i="14"/>
  <c r="F12" i="14"/>
  <c r="E12" i="14"/>
  <c r="D12" i="14"/>
  <c r="C12" i="14"/>
  <c r="B12" i="14"/>
  <c r="F11" i="14"/>
  <c r="E11" i="14"/>
  <c r="D11" i="14"/>
  <c r="C11" i="14"/>
  <c r="B11" i="14"/>
  <c r="F10" i="14"/>
  <c r="E10" i="14"/>
  <c r="D10" i="14"/>
  <c r="C10" i="14"/>
  <c r="B10" i="14"/>
  <c r="F8" i="14"/>
  <c r="K140" i="14" s="1"/>
  <c r="E8" i="14"/>
  <c r="J44" i="14" s="1"/>
  <c r="D8" i="14"/>
  <c r="I141" i="14" s="1"/>
  <c r="K7" i="14"/>
  <c r="J7" i="14"/>
  <c r="I7" i="14"/>
  <c r="H7" i="14"/>
  <c r="G7" i="14"/>
  <c r="F7" i="14"/>
  <c r="E7" i="14"/>
  <c r="D7" i="14"/>
  <c r="C7" i="14"/>
  <c r="B7" i="14"/>
  <c r="I3" i="14"/>
  <c r="D1" i="14"/>
  <c r="A1" i="14"/>
  <c r="F29" i="16"/>
  <c r="F28" i="16" s="1"/>
  <c r="K29" i="16" s="1"/>
  <c r="E29" i="16"/>
  <c r="E28" i="16" s="1"/>
  <c r="J29" i="16" s="1"/>
  <c r="D29" i="16"/>
  <c r="D28" i="16" s="1"/>
  <c r="I29" i="16" s="1"/>
  <c r="C29" i="16"/>
  <c r="B29" i="16"/>
  <c r="C28" i="16"/>
  <c r="H29" i="16" s="1"/>
  <c r="B28" i="16"/>
  <c r="G29" i="16" s="1"/>
  <c r="F27" i="16"/>
  <c r="E27" i="16"/>
  <c r="D27" i="16"/>
  <c r="C27" i="16"/>
  <c r="B27" i="16"/>
  <c r="F26" i="16"/>
  <c r="E26" i="16"/>
  <c r="D26" i="16"/>
  <c r="C26" i="16"/>
  <c r="B26" i="16"/>
  <c r="F25" i="16"/>
  <c r="E25" i="16"/>
  <c r="D25" i="16"/>
  <c r="C25" i="16"/>
  <c r="B25" i="16"/>
  <c r="K24" i="16"/>
  <c r="F24" i="16"/>
  <c r="E24" i="16"/>
  <c r="D24" i="16"/>
  <c r="C24" i="16"/>
  <c r="B24" i="16"/>
  <c r="F23" i="16"/>
  <c r="E23" i="16"/>
  <c r="D23" i="16"/>
  <c r="C23" i="16"/>
  <c r="B23" i="16"/>
  <c r="F22" i="16"/>
  <c r="E22" i="16"/>
  <c r="D22" i="16"/>
  <c r="C22" i="16"/>
  <c r="B22" i="16"/>
  <c r="F21" i="16"/>
  <c r="E21" i="16"/>
  <c r="D21" i="16"/>
  <c r="C21" i="16"/>
  <c r="B21" i="16"/>
  <c r="K20" i="16"/>
  <c r="F20" i="16"/>
  <c r="E20" i="16"/>
  <c r="D20" i="16"/>
  <c r="C20" i="16"/>
  <c r="B20" i="16"/>
  <c r="F19" i="16"/>
  <c r="E19" i="16"/>
  <c r="D19" i="16"/>
  <c r="C19" i="16"/>
  <c r="B19" i="16"/>
  <c r="F18" i="16"/>
  <c r="E18" i="16"/>
  <c r="D18" i="16"/>
  <c r="C18" i="16"/>
  <c r="B18" i="16"/>
  <c r="F17" i="16"/>
  <c r="E17" i="16"/>
  <c r="D17" i="16"/>
  <c r="C17" i="16"/>
  <c r="B17" i="16"/>
  <c r="K16" i="16"/>
  <c r="F16" i="16"/>
  <c r="E16" i="16"/>
  <c r="D16" i="16"/>
  <c r="C16" i="16"/>
  <c r="B16" i="16"/>
  <c r="F15" i="16"/>
  <c r="E15" i="16"/>
  <c r="D15" i="16"/>
  <c r="D11" i="16" s="1"/>
  <c r="C15" i="16"/>
  <c r="B15" i="16"/>
  <c r="F14" i="16"/>
  <c r="E14" i="16"/>
  <c r="D14" i="16"/>
  <c r="C14" i="16"/>
  <c r="B14" i="16"/>
  <c r="F13" i="16"/>
  <c r="E13" i="16"/>
  <c r="E11" i="16" s="1"/>
  <c r="D13" i="16"/>
  <c r="C13" i="16"/>
  <c r="B13" i="16"/>
  <c r="K12" i="16"/>
  <c r="F12" i="16"/>
  <c r="E12" i="16"/>
  <c r="D12" i="16"/>
  <c r="C12" i="16"/>
  <c r="C11" i="16" s="1"/>
  <c r="B12" i="16"/>
  <c r="B11" i="16" s="1"/>
  <c r="F11" i="16"/>
  <c r="K27" i="16" s="1"/>
  <c r="K7" i="16"/>
  <c r="J7" i="16"/>
  <c r="I7" i="16"/>
  <c r="H7" i="16"/>
  <c r="G7" i="16"/>
  <c r="F7" i="16"/>
  <c r="E7" i="16"/>
  <c r="D7" i="16"/>
  <c r="C7" i="16"/>
  <c r="B7" i="16"/>
  <c r="I3" i="16"/>
  <c r="E1" i="16"/>
  <c r="A1" i="16"/>
  <c r="F27" i="15"/>
  <c r="F27" i="2" s="1"/>
  <c r="E27" i="15"/>
  <c r="D27" i="15"/>
  <c r="D27" i="2" s="1"/>
  <c r="C27" i="15"/>
  <c r="B27" i="15"/>
  <c r="H26" i="15"/>
  <c r="F26" i="15"/>
  <c r="F26" i="2" s="1"/>
  <c r="E26" i="15"/>
  <c r="D26" i="15"/>
  <c r="C26" i="15"/>
  <c r="B26" i="15"/>
  <c r="J25" i="15"/>
  <c r="H25" i="15"/>
  <c r="F25" i="15"/>
  <c r="E25" i="15"/>
  <c r="D25" i="15"/>
  <c r="C25" i="15"/>
  <c r="B25" i="15"/>
  <c r="B25" i="2" s="1"/>
  <c r="J24" i="15"/>
  <c r="F24" i="15"/>
  <c r="E24" i="15"/>
  <c r="D24" i="15"/>
  <c r="D24" i="2" s="1"/>
  <c r="C24" i="15"/>
  <c r="B24" i="15"/>
  <c r="B24" i="2" s="1"/>
  <c r="F23" i="15"/>
  <c r="F23" i="2" s="1"/>
  <c r="E23" i="15"/>
  <c r="D23" i="15"/>
  <c r="D23" i="2" s="1"/>
  <c r="C23" i="15"/>
  <c r="B23" i="15"/>
  <c r="H22" i="15"/>
  <c r="F22" i="15"/>
  <c r="F22" i="2" s="1"/>
  <c r="E22" i="15"/>
  <c r="D22" i="15"/>
  <c r="C22" i="15"/>
  <c r="B22" i="15"/>
  <c r="J21" i="15"/>
  <c r="H21" i="15"/>
  <c r="F21" i="15"/>
  <c r="E21" i="15"/>
  <c r="D21" i="15"/>
  <c r="C21" i="15"/>
  <c r="B21" i="15"/>
  <c r="B21" i="2" s="1"/>
  <c r="J20" i="15"/>
  <c r="F20" i="15"/>
  <c r="E20" i="15"/>
  <c r="D20" i="15"/>
  <c r="D20" i="2" s="1"/>
  <c r="C20" i="15"/>
  <c r="B20" i="15"/>
  <c r="B20" i="2" s="1"/>
  <c r="F19" i="15"/>
  <c r="F19" i="2" s="1"/>
  <c r="E19" i="15"/>
  <c r="D19" i="15"/>
  <c r="D19" i="2" s="1"/>
  <c r="C19" i="15"/>
  <c r="B19" i="15"/>
  <c r="H18" i="15"/>
  <c r="F18" i="15"/>
  <c r="F18" i="2" s="1"/>
  <c r="E18" i="15"/>
  <c r="D18" i="15"/>
  <c r="C18" i="15"/>
  <c r="B18" i="15"/>
  <c r="J17" i="15"/>
  <c r="H17" i="15"/>
  <c r="F17" i="15"/>
  <c r="E17" i="15"/>
  <c r="D17" i="15"/>
  <c r="C17" i="15"/>
  <c r="B17" i="15"/>
  <c r="B17" i="2" s="1"/>
  <c r="J16" i="15"/>
  <c r="F16" i="15"/>
  <c r="E16" i="15"/>
  <c r="D16" i="15"/>
  <c r="D16" i="2" s="1"/>
  <c r="C16" i="15"/>
  <c r="B16" i="15"/>
  <c r="B16" i="2" s="1"/>
  <c r="F15" i="15"/>
  <c r="F15" i="2" s="1"/>
  <c r="E15" i="15"/>
  <c r="D15" i="15"/>
  <c r="D15" i="2" s="1"/>
  <c r="C15" i="15"/>
  <c r="B15" i="15"/>
  <c r="H14" i="15"/>
  <c r="F14" i="15"/>
  <c r="F14" i="2" s="1"/>
  <c r="E14" i="15"/>
  <c r="D14" i="15"/>
  <c r="C14" i="15"/>
  <c r="B14" i="15"/>
  <c r="J13" i="15"/>
  <c r="H13" i="15"/>
  <c r="F13" i="15"/>
  <c r="E13" i="15"/>
  <c r="D13" i="15"/>
  <c r="C13" i="15"/>
  <c r="B13" i="15"/>
  <c r="B13" i="2" s="1"/>
  <c r="J12" i="15"/>
  <c r="F12" i="15"/>
  <c r="E12" i="15"/>
  <c r="D12" i="15"/>
  <c r="C12" i="15"/>
  <c r="C11" i="15" s="1"/>
  <c r="B12" i="15"/>
  <c r="E11" i="15"/>
  <c r="J27" i="15" s="1"/>
  <c r="K7" i="15"/>
  <c r="J7" i="15"/>
  <c r="I7" i="15"/>
  <c r="H7" i="15"/>
  <c r="G7" i="15"/>
  <c r="F7" i="15"/>
  <c r="E7" i="15"/>
  <c r="D7" i="15"/>
  <c r="C7" i="15"/>
  <c r="B7" i="15"/>
  <c r="I3" i="15"/>
  <c r="E1" i="15"/>
  <c r="A1" i="15"/>
  <c r="F28" i="2"/>
  <c r="E28" i="2"/>
  <c r="D28" i="2"/>
  <c r="C28" i="2"/>
  <c r="B28" i="2"/>
  <c r="E27" i="2"/>
  <c r="C27" i="2"/>
  <c r="B27" i="2"/>
  <c r="E26" i="2"/>
  <c r="D26" i="2"/>
  <c r="C26" i="2"/>
  <c r="B26" i="2"/>
  <c r="F25" i="2"/>
  <c r="E25" i="2"/>
  <c r="D25" i="2"/>
  <c r="C25" i="2"/>
  <c r="F24" i="2"/>
  <c r="E24" i="2"/>
  <c r="C24" i="2"/>
  <c r="E23" i="2"/>
  <c r="C23" i="2"/>
  <c r="B23" i="2"/>
  <c r="E22" i="2"/>
  <c r="D22" i="2"/>
  <c r="C22" i="2"/>
  <c r="B22" i="2"/>
  <c r="F21" i="2"/>
  <c r="E21" i="2"/>
  <c r="D21" i="2"/>
  <c r="C21" i="2"/>
  <c r="F20" i="2"/>
  <c r="E20" i="2"/>
  <c r="C20" i="2"/>
  <c r="E19" i="2"/>
  <c r="C19" i="2"/>
  <c r="B19" i="2"/>
  <c r="E18" i="2"/>
  <c r="D18" i="2"/>
  <c r="C18" i="2"/>
  <c r="B18" i="2"/>
  <c r="F17" i="2"/>
  <c r="E17" i="2"/>
  <c r="D17" i="2"/>
  <c r="C17" i="2"/>
  <c r="F16" i="2"/>
  <c r="E16" i="2"/>
  <c r="C16" i="2"/>
  <c r="E15" i="2"/>
  <c r="C15" i="2"/>
  <c r="B15" i="2"/>
  <c r="E14" i="2"/>
  <c r="D14" i="2"/>
  <c r="C14" i="2"/>
  <c r="B14" i="2"/>
  <c r="F13" i="2"/>
  <c r="E13" i="2"/>
  <c r="D13" i="2"/>
  <c r="C13" i="2"/>
  <c r="F12" i="2"/>
  <c r="E12" i="2"/>
  <c r="C12" i="2"/>
  <c r="C11" i="2" s="1"/>
  <c r="B9" i="2"/>
  <c r="K7" i="2"/>
  <c r="J7" i="2"/>
  <c r="I7" i="2"/>
  <c r="H7" i="2"/>
  <c r="G7" i="2"/>
  <c r="F7" i="2"/>
  <c r="E7" i="2"/>
  <c r="D7" i="2"/>
  <c r="C7" i="2"/>
  <c r="B7" i="2"/>
  <c r="I3" i="2"/>
  <c r="E1" i="2"/>
  <c r="K56" i="20"/>
  <c r="H56" i="20"/>
  <c r="J54" i="20"/>
  <c r="G54" i="20"/>
  <c r="J53" i="20"/>
  <c r="G53" i="20"/>
  <c r="I52" i="20"/>
  <c r="G52" i="20"/>
  <c r="I51" i="20"/>
  <c r="G51" i="20"/>
  <c r="K50" i="20"/>
  <c r="I50" i="20"/>
  <c r="K49" i="20"/>
  <c r="G49" i="20"/>
  <c r="K48" i="20"/>
  <c r="H48" i="20"/>
  <c r="G48" i="20"/>
  <c r="F47" i="20"/>
  <c r="F9" i="11" s="1"/>
  <c r="E47" i="20"/>
  <c r="E9" i="11" s="1"/>
  <c r="D47" i="20"/>
  <c r="D9" i="11" s="1"/>
  <c r="C47" i="20"/>
  <c r="C9" i="11" s="1"/>
  <c r="B47" i="20"/>
  <c r="B9" i="11" s="1"/>
  <c r="K46" i="20"/>
  <c r="J46" i="20"/>
  <c r="I46" i="20"/>
  <c r="H46" i="20"/>
  <c r="G46" i="20"/>
  <c r="F46" i="20"/>
  <c r="E46" i="20"/>
  <c r="D46" i="20"/>
  <c r="C46" i="20"/>
  <c r="B46" i="20"/>
  <c r="J43" i="20"/>
  <c r="H43" i="20"/>
  <c r="G43" i="20"/>
  <c r="K41" i="20"/>
  <c r="J41" i="20"/>
  <c r="K40" i="20"/>
  <c r="J40" i="20"/>
  <c r="H40" i="20"/>
  <c r="K39" i="20"/>
  <c r="H39" i="20"/>
  <c r="K38" i="20"/>
  <c r="J38" i="20"/>
  <c r="H38" i="20"/>
  <c r="J37" i="20"/>
  <c r="H37" i="20"/>
  <c r="G37" i="20"/>
  <c r="K36" i="20"/>
  <c r="J36" i="20"/>
  <c r="G36" i="20"/>
  <c r="K35" i="20"/>
  <c r="J35" i="20"/>
  <c r="H35" i="20"/>
  <c r="G35" i="20"/>
  <c r="F34" i="20"/>
  <c r="K37" i="20" s="1"/>
  <c r="E34" i="20"/>
  <c r="D34" i="20"/>
  <c r="I36" i="20" s="1"/>
  <c r="C34" i="20"/>
  <c r="B34" i="20"/>
  <c r="G40" i="20" s="1"/>
  <c r="K33" i="20"/>
  <c r="J33" i="20"/>
  <c r="I33" i="20"/>
  <c r="H33" i="20"/>
  <c r="G33" i="20"/>
  <c r="F33" i="20"/>
  <c r="E33" i="20"/>
  <c r="D33" i="20"/>
  <c r="C33" i="20"/>
  <c r="B33" i="20"/>
  <c r="K30" i="20"/>
  <c r="H30" i="20"/>
  <c r="G30" i="20"/>
  <c r="J28" i="20"/>
  <c r="G28" i="20"/>
  <c r="J27" i="20"/>
  <c r="G27" i="20"/>
  <c r="I26" i="20"/>
  <c r="G26" i="20"/>
  <c r="I25" i="20"/>
  <c r="G25" i="20"/>
  <c r="K24" i="20"/>
  <c r="I24" i="20"/>
  <c r="K23" i="20"/>
  <c r="G23" i="20"/>
  <c r="K22" i="20"/>
  <c r="H22" i="20"/>
  <c r="G22" i="20"/>
  <c r="F21" i="20"/>
  <c r="F9" i="17" s="1"/>
  <c r="E21" i="20"/>
  <c r="J24" i="20" s="1"/>
  <c r="D21" i="20"/>
  <c r="D9" i="17" s="1"/>
  <c r="C21" i="20"/>
  <c r="H24" i="20" s="1"/>
  <c r="B21" i="20"/>
  <c r="G24" i="20" s="1"/>
  <c r="K20" i="20"/>
  <c r="J20" i="20"/>
  <c r="I20" i="20"/>
  <c r="H20" i="20"/>
  <c r="G20" i="20"/>
  <c r="F20" i="20"/>
  <c r="E20" i="20"/>
  <c r="D20" i="20"/>
  <c r="C20" i="20"/>
  <c r="B20" i="20"/>
  <c r="G17" i="20"/>
  <c r="F17" i="20"/>
  <c r="E17" i="20"/>
  <c r="D17" i="20"/>
  <c r="C17" i="20"/>
  <c r="B17" i="20"/>
  <c r="F16" i="20"/>
  <c r="E16" i="20"/>
  <c r="D16" i="20"/>
  <c r="C16" i="20"/>
  <c r="B16" i="20"/>
  <c r="K15" i="20"/>
  <c r="F15" i="20"/>
  <c r="E15" i="20"/>
  <c r="D15" i="20"/>
  <c r="C15" i="20"/>
  <c r="B15" i="20"/>
  <c r="F14" i="20"/>
  <c r="E14" i="20"/>
  <c r="D14" i="20"/>
  <c r="C14" i="20"/>
  <c r="B14" i="20"/>
  <c r="G14" i="20" s="1"/>
  <c r="G13" i="20"/>
  <c r="F13" i="20"/>
  <c r="E13" i="20"/>
  <c r="D13" i="20"/>
  <c r="C13" i="20"/>
  <c r="B13" i="20"/>
  <c r="F12" i="20"/>
  <c r="E12" i="20"/>
  <c r="D12" i="20"/>
  <c r="C12" i="20"/>
  <c r="B12" i="20"/>
  <c r="K11" i="20"/>
  <c r="G11" i="20"/>
  <c r="F11" i="20"/>
  <c r="E11" i="20"/>
  <c r="D11" i="20"/>
  <c r="C11" i="20"/>
  <c r="B11" i="20"/>
  <c r="F10" i="20"/>
  <c r="E10" i="20"/>
  <c r="D10" i="20"/>
  <c r="C10" i="20"/>
  <c r="B10" i="20"/>
  <c r="G10" i="20" s="1"/>
  <c r="G9" i="20"/>
  <c r="F9" i="20"/>
  <c r="E9" i="20"/>
  <c r="D9" i="20"/>
  <c r="C9" i="20"/>
  <c r="B9" i="20"/>
  <c r="F8" i="20"/>
  <c r="F9" i="2" s="1"/>
  <c r="B8" i="20"/>
  <c r="G16" i="20" s="1"/>
  <c r="K7" i="20"/>
  <c r="J7" i="20"/>
  <c r="I7" i="20"/>
  <c r="H7" i="20"/>
  <c r="G7" i="20"/>
  <c r="I3" i="20"/>
  <c r="H26" i="2" l="1"/>
  <c r="H22" i="2"/>
  <c r="H18" i="2"/>
  <c r="H14" i="2"/>
  <c r="H25" i="2"/>
  <c r="H21" i="2"/>
  <c r="H17" i="2"/>
  <c r="H13" i="2"/>
  <c r="H28" i="2"/>
  <c r="H24" i="2"/>
  <c r="H20" i="2"/>
  <c r="H16" i="2"/>
  <c r="H12" i="2"/>
  <c r="H27" i="2"/>
  <c r="H23" i="2"/>
  <c r="H15" i="2"/>
  <c r="H19" i="2"/>
  <c r="I42" i="20"/>
  <c r="K12" i="20"/>
  <c r="K16" i="20"/>
  <c r="H23" i="20"/>
  <c r="J29" i="20"/>
  <c r="I35" i="20"/>
  <c r="I43" i="20"/>
  <c r="H49" i="20"/>
  <c r="K9" i="20"/>
  <c r="K13" i="20"/>
  <c r="G15" i="20"/>
  <c r="K17" i="20"/>
  <c r="J23" i="20"/>
  <c r="H25" i="20"/>
  <c r="K26" i="20"/>
  <c r="I28" i="20"/>
  <c r="C9" i="19"/>
  <c r="C9" i="16"/>
  <c r="I37" i="20"/>
  <c r="G39" i="20"/>
  <c r="H42" i="20"/>
  <c r="K43" i="20"/>
  <c r="J49" i="20"/>
  <c r="H51" i="20"/>
  <c r="K52" i="20"/>
  <c r="I54" i="20"/>
  <c r="G56" i="20"/>
  <c r="F11" i="2"/>
  <c r="F9" i="15"/>
  <c r="G26" i="16"/>
  <c r="G22" i="16"/>
  <c r="G18" i="16"/>
  <c r="G14" i="16"/>
  <c r="G25" i="16"/>
  <c r="G21" i="16"/>
  <c r="G17" i="16"/>
  <c r="G13" i="16"/>
  <c r="G24" i="16"/>
  <c r="G20" i="16"/>
  <c r="G16" i="16"/>
  <c r="G12" i="16"/>
  <c r="G27" i="16"/>
  <c r="G23" i="16"/>
  <c r="G19" i="16"/>
  <c r="G15" i="16"/>
  <c r="J25" i="16"/>
  <c r="J21" i="16"/>
  <c r="J17" i="16"/>
  <c r="J13" i="16"/>
  <c r="J24" i="16"/>
  <c r="J20" i="16"/>
  <c r="J16" i="16"/>
  <c r="J12" i="16"/>
  <c r="J27" i="16"/>
  <c r="J23" i="16"/>
  <c r="J19" i="16"/>
  <c r="J15" i="16"/>
  <c r="J26" i="16"/>
  <c r="J22" i="16"/>
  <c r="J18" i="16"/>
  <c r="J14" i="16"/>
  <c r="K10" i="20"/>
  <c r="G12" i="20"/>
  <c r="K14" i="20"/>
  <c r="I22" i="20"/>
  <c r="J25" i="20"/>
  <c r="H27" i="20"/>
  <c r="K28" i="20"/>
  <c r="I30" i="20"/>
  <c r="E9" i="19"/>
  <c r="E9" i="16"/>
  <c r="H36" i="20"/>
  <c r="I39" i="20"/>
  <c r="G41" i="20"/>
  <c r="J42" i="20"/>
  <c r="I48" i="20"/>
  <c r="G50" i="20"/>
  <c r="J51" i="20"/>
  <c r="H53" i="20"/>
  <c r="K54" i="20"/>
  <c r="I56" i="20"/>
  <c r="B12" i="2"/>
  <c r="B11" i="2" s="1"/>
  <c r="B11" i="15"/>
  <c r="I25" i="16"/>
  <c r="I21" i="16"/>
  <c r="I17" i="16"/>
  <c r="I13" i="16"/>
  <c r="I24" i="16"/>
  <c r="I20" i="16"/>
  <c r="I16" i="16"/>
  <c r="I12" i="16"/>
  <c r="I27" i="16"/>
  <c r="I23" i="16"/>
  <c r="I19" i="16"/>
  <c r="I15" i="16"/>
  <c r="I26" i="16"/>
  <c r="I22" i="16"/>
  <c r="I18" i="16"/>
  <c r="I14" i="16"/>
  <c r="H26" i="16"/>
  <c r="H22" i="16"/>
  <c r="H18" i="16"/>
  <c r="H14" i="16"/>
  <c r="H25" i="16"/>
  <c r="H21" i="16"/>
  <c r="H17" i="16"/>
  <c r="H13" i="16"/>
  <c r="H24" i="16"/>
  <c r="H20" i="16"/>
  <c r="H16" i="16"/>
  <c r="H12" i="16"/>
  <c r="H27" i="16"/>
  <c r="H23" i="16"/>
  <c r="H19" i="16"/>
  <c r="H15" i="16"/>
  <c r="C8" i="20"/>
  <c r="B9" i="17"/>
  <c r="B9" i="15"/>
  <c r="J22" i="20"/>
  <c r="K25" i="20"/>
  <c r="I27" i="20"/>
  <c r="G29" i="20"/>
  <c r="J30" i="20"/>
  <c r="F9" i="19"/>
  <c r="F9" i="16"/>
  <c r="G38" i="20"/>
  <c r="J39" i="20"/>
  <c r="H41" i="20"/>
  <c r="K42" i="20"/>
  <c r="J48" i="20"/>
  <c r="H50" i="20"/>
  <c r="K51" i="20"/>
  <c r="I53" i="20"/>
  <c r="G55" i="20"/>
  <c r="J56" i="20"/>
  <c r="H24" i="15"/>
  <c r="H20" i="15"/>
  <c r="H16" i="15"/>
  <c r="H12" i="15"/>
  <c r="H27" i="15"/>
  <c r="H23" i="15"/>
  <c r="H19" i="15"/>
  <c r="H15" i="15"/>
  <c r="C9" i="17"/>
  <c r="C9" i="18" s="1"/>
  <c r="C9" i="15"/>
  <c r="H55" i="20"/>
  <c r="D12" i="2"/>
  <c r="D11" i="2" s="1"/>
  <c r="D11" i="15"/>
  <c r="D9" i="19"/>
  <c r="D9" i="16"/>
  <c r="D8" i="20"/>
  <c r="H29" i="20"/>
  <c r="I41" i="20"/>
  <c r="F11" i="15"/>
  <c r="E8" i="20"/>
  <c r="D9" i="18"/>
  <c r="H26" i="20"/>
  <c r="K27" i="20"/>
  <c r="I29" i="20"/>
  <c r="I38" i="20"/>
  <c r="J50" i="20"/>
  <c r="H52" i="20"/>
  <c r="K53" i="20"/>
  <c r="I55" i="20"/>
  <c r="E9" i="17"/>
  <c r="E9" i="18" s="1"/>
  <c r="E9" i="15"/>
  <c r="J55" i="20"/>
  <c r="F9" i="18"/>
  <c r="I23" i="20"/>
  <c r="J26" i="20"/>
  <c r="H28" i="20"/>
  <c r="K29" i="20"/>
  <c r="B9" i="19"/>
  <c r="B9" i="16"/>
  <c r="I40" i="20"/>
  <c r="G42" i="20"/>
  <c r="I49" i="20"/>
  <c r="J52" i="20"/>
  <c r="H54" i="20"/>
  <c r="K55" i="20"/>
  <c r="E11" i="2"/>
  <c r="D9" i="15"/>
  <c r="K13" i="16"/>
  <c r="K17" i="16"/>
  <c r="K21" i="16"/>
  <c r="K25" i="16"/>
  <c r="J11" i="14"/>
  <c r="J15" i="14"/>
  <c r="J20" i="14"/>
  <c r="J24" i="14"/>
  <c r="J29" i="14"/>
  <c r="J33" i="14"/>
  <c r="J38" i="14"/>
  <c r="J42" i="14"/>
  <c r="I78" i="14"/>
  <c r="K87" i="14"/>
  <c r="I114" i="14"/>
  <c r="K122" i="14"/>
  <c r="I150" i="14"/>
  <c r="K11" i="14"/>
  <c r="I12" i="14"/>
  <c r="K15" i="14"/>
  <c r="I16" i="14"/>
  <c r="K20" i="14"/>
  <c r="I21" i="14"/>
  <c r="K24" i="14"/>
  <c r="I25" i="14"/>
  <c r="K29" i="14"/>
  <c r="I30" i="14"/>
  <c r="K33" i="14"/>
  <c r="I34" i="14"/>
  <c r="K38" i="14"/>
  <c r="I39" i="14"/>
  <c r="K42" i="14"/>
  <c r="I43" i="14"/>
  <c r="J59" i="14"/>
  <c r="I60" i="14"/>
  <c r="I73" i="14"/>
  <c r="K82" i="14"/>
  <c r="I110" i="14"/>
  <c r="K118" i="14"/>
  <c r="I146" i="14"/>
  <c r="K153" i="14"/>
  <c r="J14" i="15"/>
  <c r="J18" i="15"/>
  <c r="J22" i="15"/>
  <c r="J26" i="15"/>
  <c r="K14" i="16"/>
  <c r="K18" i="16"/>
  <c r="K22" i="16"/>
  <c r="K26" i="16"/>
  <c r="J12" i="14"/>
  <c r="J16" i="14"/>
  <c r="J21" i="14"/>
  <c r="J25" i="14"/>
  <c r="J30" i="14"/>
  <c r="J34" i="14"/>
  <c r="J39" i="14"/>
  <c r="J43" i="14"/>
  <c r="I44" i="14"/>
  <c r="J58" i="14"/>
  <c r="K59" i="14"/>
  <c r="J60" i="14"/>
  <c r="I69" i="14"/>
  <c r="K77" i="14"/>
  <c r="I105" i="14"/>
  <c r="K113" i="14"/>
  <c r="K149" i="14"/>
  <c r="I160" i="14"/>
  <c r="I155" i="14"/>
  <c r="I159" i="14"/>
  <c r="I154" i="14"/>
  <c r="I158" i="14"/>
  <c r="I157" i="14"/>
  <c r="I153" i="14"/>
  <c r="I149" i="14"/>
  <c r="I145" i="14"/>
  <c r="I140" i="14"/>
  <c r="I136" i="14"/>
  <c r="I131" i="14"/>
  <c r="I127" i="14"/>
  <c r="I122" i="14"/>
  <c r="I118" i="14"/>
  <c r="I113" i="14"/>
  <c r="I109" i="14"/>
  <c r="I104" i="14"/>
  <c r="I100" i="14"/>
  <c r="I96" i="14"/>
  <c r="I91" i="14"/>
  <c r="I87" i="14"/>
  <c r="I82" i="14"/>
  <c r="I77" i="14"/>
  <c r="I72" i="14"/>
  <c r="I68" i="14"/>
  <c r="I63" i="14"/>
  <c r="I59" i="14"/>
  <c r="I55" i="14"/>
  <c r="I50" i="14"/>
  <c r="I152" i="14"/>
  <c r="I148" i="14"/>
  <c r="I144" i="14"/>
  <c r="I139" i="14"/>
  <c r="I134" i="14"/>
  <c r="I130" i="14"/>
  <c r="I125" i="14"/>
  <c r="I121" i="14"/>
  <c r="I116" i="14"/>
  <c r="I112" i="14"/>
  <c r="I108" i="14"/>
  <c r="I103" i="14"/>
  <c r="I99" i="14"/>
  <c r="I94" i="14"/>
  <c r="I90" i="14"/>
  <c r="I85" i="14"/>
  <c r="I81" i="14"/>
  <c r="I75" i="14"/>
  <c r="I71" i="14"/>
  <c r="I66" i="14"/>
  <c r="I62" i="14"/>
  <c r="I58" i="14"/>
  <c r="I54" i="14"/>
  <c r="I49" i="14"/>
  <c r="I151" i="14"/>
  <c r="I147" i="14"/>
  <c r="I143" i="14"/>
  <c r="I138" i="14"/>
  <c r="I133" i="14"/>
  <c r="I129" i="14"/>
  <c r="I124" i="14"/>
  <c r="I120" i="14"/>
  <c r="I115" i="14"/>
  <c r="I111" i="14"/>
  <c r="I106" i="14"/>
  <c r="I102" i="14"/>
  <c r="I98" i="14"/>
  <c r="I93" i="14"/>
  <c r="I89" i="14"/>
  <c r="I84" i="14"/>
  <c r="I79" i="14"/>
  <c r="I74" i="14"/>
  <c r="I70" i="14"/>
  <c r="I65" i="14"/>
  <c r="I61" i="14"/>
  <c r="I57" i="14"/>
  <c r="I52" i="14"/>
  <c r="I47" i="14"/>
  <c r="K12" i="14"/>
  <c r="I13" i="14"/>
  <c r="K16" i="14"/>
  <c r="I18" i="14"/>
  <c r="K21" i="14"/>
  <c r="I22" i="14"/>
  <c r="K25" i="14"/>
  <c r="I27" i="14"/>
  <c r="K30" i="14"/>
  <c r="I31" i="14"/>
  <c r="K34" i="14"/>
  <c r="I36" i="14"/>
  <c r="K39" i="14"/>
  <c r="I40" i="14"/>
  <c r="K43" i="14"/>
  <c r="I64" i="14"/>
  <c r="K72" i="14"/>
  <c r="I101" i="14"/>
  <c r="K109" i="14"/>
  <c r="I137" i="14"/>
  <c r="K145" i="14"/>
  <c r="K157" i="14"/>
  <c r="I161" i="14"/>
  <c r="G150" i="6"/>
  <c r="G141" i="6"/>
  <c r="G125" i="6"/>
  <c r="G118" i="6"/>
  <c r="G110" i="6"/>
  <c r="G102" i="6"/>
  <c r="G153" i="6"/>
  <c r="G145" i="6"/>
  <c r="G137" i="6"/>
  <c r="G129" i="6"/>
  <c r="G121" i="6"/>
  <c r="G113" i="6"/>
  <c r="G105" i="6"/>
  <c r="G155" i="6"/>
  <c r="G148" i="6"/>
  <c r="G140" i="6"/>
  <c r="G132" i="6"/>
  <c r="G124" i="6"/>
  <c r="G108" i="6"/>
  <c r="G151" i="6"/>
  <c r="G143" i="6"/>
  <c r="G134" i="6"/>
  <c r="G127" i="6"/>
  <c r="G119" i="6"/>
  <c r="G111" i="6"/>
  <c r="G103" i="6"/>
  <c r="G147" i="6"/>
  <c r="G139" i="6"/>
  <c r="G146" i="6"/>
  <c r="G109" i="6"/>
  <c r="G99" i="6"/>
  <c r="G85" i="6"/>
  <c r="G78" i="6"/>
  <c r="G70" i="6"/>
  <c r="G62" i="6"/>
  <c r="G54" i="6"/>
  <c r="G46" i="6"/>
  <c r="G38" i="6"/>
  <c r="G30" i="6"/>
  <c r="G22" i="6"/>
  <c r="G14" i="6"/>
  <c r="G154" i="6"/>
  <c r="G116" i="6"/>
  <c r="G112" i="6"/>
  <c r="G104" i="6"/>
  <c r="G101" i="6"/>
  <c r="G97" i="6"/>
  <c r="G89" i="6"/>
  <c r="G81" i="6"/>
  <c r="G73" i="6"/>
  <c r="G65" i="6"/>
  <c r="G57" i="6"/>
  <c r="G49" i="6"/>
  <c r="G41" i="6"/>
  <c r="G33" i="6"/>
  <c r="G16" i="6"/>
  <c r="G138" i="6"/>
  <c r="G120" i="6"/>
  <c r="G115" i="6"/>
  <c r="G92" i="6"/>
  <c r="G149" i="6"/>
  <c r="G128" i="6"/>
  <c r="G123" i="6"/>
  <c r="G114" i="6"/>
  <c r="G94" i="6"/>
  <c r="G87" i="6"/>
  <c r="G71" i="6"/>
  <c r="G63" i="6"/>
  <c r="G55" i="6"/>
  <c r="G39" i="6"/>
  <c r="G31" i="6"/>
  <c r="G23" i="6"/>
  <c r="G15" i="6"/>
  <c r="G131" i="6"/>
  <c r="G122" i="6"/>
  <c r="G100" i="6"/>
  <c r="G98" i="6"/>
  <c r="G90" i="6"/>
  <c r="G82" i="6"/>
  <c r="G74" i="6"/>
  <c r="G58" i="6"/>
  <c r="G50" i="6"/>
  <c r="G42" i="6"/>
  <c r="G25" i="6"/>
  <c r="G18" i="6"/>
  <c r="G10" i="6"/>
  <c r="G144" i="6"/>
  <c r="G130" i="6"/>
  <c r="G93" i="6"/>
  <c r="G77" i="6"/>
  <c r="G69" i="6"/>
  <c r="G61" i="6"/>
  <c r="G52" i="6"/>
  <c r="G45" i="6"/>
  <c r="G37" i="6"/>
  <c r="G29" i="6"/>
  <c r="G21" i="6"/>
  <c r="G13" i="6"/>
  <c r="G152" i="6"/>
  <c r="G133" i="6"/>
  <c r="G106" i="6"/>
  <c r="G96" i="6"/>
  <c r="G88" i="6"/>
  <c r="G79" i="6"/>
  <c r="G72" i="6"/>
  <c r="G64" i="6"/>
  <c r="G56" i="6"/>
  <c r="G47" i="6"/>
  <c r="G40" i="6"/>
  <c r="G32" i="6"/>
  <c r="G24" i="6"/>
  <c r="G51" i="6"/>
  <c r="G12" i="6"/>
  <c r="G84" i="6"/>
  <c r="G11" i="6"/>
  <c r="G83" i="6"/>
  <c r="G60" i="6"/>
  <c r="G20" i="6"/>
  <c r="G59" i="6"/>
  <c r="G19" i="6"/>
  <c r="G68" i="6"/>
  <c r="G44" i="6"/>
  <c r="G28" i="6"/>
  <c r="G66" i="6"/>
  <c r="G43" i="6"/>
  <c r="G27" i="6"/>
  <c r="G136" i="6"/>
  <c r="G75" i="6"/>
  <c r="G36" i="6"/>
  <c r="J15" i="15"/>
  <c r="J19" i="15"/>
  <c r="J23" i="15"/>
  <c r="K15" i="16"/>
  <c r="K19" i="16"/>
  <c r="K23" i="16"/>
  <c r="J160" i="14"/>
  <c r="J155" i="14"/>
  <c r="J161" i="14"/>
  <c r="J158" i="14"/>
  <c r="J157" i="14"/>
  <c r="J153" i="14"/>
  <c r="J149" i="14"/>
  <c r="J145" i="14"/>
  <c r="J140" i="14"/>
  <c r="J136" i="14"/>
  <c r="J131" i="14"/>
  <c r="J127" i="14"/>
  <c r="J122" i="14"/>
  <c r="J118" i="14"/>
  <c r="J113" i="14"/>
  <c r="J109" i="14"/>
  <c r="J104" i="14"/>
  <c r="J100" i="14"/>
  <c r="J96" i="14"/>
  <c r="J91" i="14"/>
  <c r="J87" i="14"/>
  <c r="J82" i="14"/>
  <c r="J77" i="14"/>
  <c r="J72" i="14"/>
  <c r="J68" i="14"/>
  <c r="J63" i="14"/>
  <c r="J159" i="14"/>
  <c r="J152" i="14"/>
  <c r="J148" i="14"/>
  <c r="J144" i="14"/>
  <c r="J139" i="14"/>
  <c r="J134" i="14"/>
  <c r="J130" i="14"/>
  <c r="J125" i="14"/>
  <c r="J121" i="14"/>
  <c r="J116" i="14"/>
  <c r="J112" i="14"/>
  <c r="J108" i="14"/>
  <c r="J103" i="14"/>
  <c r="J99" i="14"/>
  <c r="J94" i="14"/>
  <c r="J90" i="14"/>
  <c r="J85" i="14"/>
  <c r="J81" i="14"/>
  <c r="J75" i="14"/>
  <c r="J71" i="14"/>
  <c r="J66" i="14"/>
  <c r="J151" i="14"/>
  <c r="J147" i="14"/>
  <c r="J143" i="14"/>
  <c r="J138" i="14"/>
  <c r="J133" i="14"/>
  <c r="J129" i="14"/>
  <c r="J124" i="14"/>
  <c r="J120" i="14"/>
  <c r="J115" i="14"/>
  <c r="J111" i="14"/>
  <c r="J106" i="14"/>
  <c r="J102" i="14"/>
  <c r="J98" i="14"/>
  <c r="J93" i="14"/>
  <c r="J89" i="14"/>
  <c r="J84" i="14"/>
  <c r="J79" i="14"/>
  <c r="J74" i="14"/>
  <c r="J70" i="14"/>
  <c r="J65" i="14"/>
  <c r="J61" i="14"/>
  <c r="J57" i="14"/>
  <c r="J150" i="14"/>
  <c r="J146" i="14"/>
  <c r="J141" i="14"/>
  <c r="J137" i="14"/>
  <c r="J132" i="14"/>
  <c r="J128" i="14"/>
  <c r="J123" i="14"/>
  <c r="J119" i="14"/>
  <c r="J114" i="14"/>
  <c r="J110" i="14"/>
  <c r="J105" i="14"/>
  <c r="J101" i="14"/>
  <c r="J97" i="14"/>
  <c r="J92" i="14"/>
  <c r="J88" i="14"/>
  <c r="J83" i="14"/>
  <c r="J78" i="14"/>
  <c r="J73" i="14"/>
  <c r="J69" i="14"/>
  <c r="J64" i="14"/>
  <c r="J13" i="14"/>
  <c r="J18" i="14"/>
  <c r="J22" i="14"/>
  <c r="J27" i="14"/>
  <c r="J31" i="14"/>
  <c r="J36" i="14"/>
  <c r="J40" i="14"/>
  <c r="K44" i="14"/>
  <c r="I45" i="14"/>
  <c r="J55" i="14"/>
  <c r="I56" i="14"/>
  <c r="K68" i="14"/>
  <c r="I97" i="14"/>
  <c r="K104" i="14"/>
  <c r="I132" i="14"/>
  <c r="K159" i="14"/>
  <c r="K158" i="14"/>
  <c r="K161" i="14"/>
  <c r="K152" i="14"/>
  <c r="K148" i="14"/>
  <c r="K144" i="14"/>
  <c r="K139" i="14"/>
  <c r="K134" i="14"/>
  <c r="K130" i="14"/>
  <c r="K125" i="14"/>
  <c r="K121" i="14"/>
  <c r="K116" i="14"/>
  <c r="K112" i="14"/>
  <c r="K108" i="14"/>
  <c r="K103" i="14"/>
  <c r="K99" i="14"/>
  <c r="K94" i="14"/>
  <c r="K90" i="14"/>
  <c r="K85" i="14"/>
  <c r="K81" i="14"/>
  <c r="K75" i="14"/>
  <c r="K71" i="14"/>
  <c r="K66" i="14"/>
  <c r="K62" i="14"/>
  <c r="K58" i="14"/>
  <c r="K54" i="14"/>
  <c r="K49" i="14"/>
  <c r="K160" i="14"/>
  <c r="K151" i="14"/>
  <c r="K147" i="14"/>
  <c r="K143" i="14"/>
  <c r="K138" i="14"/>
  <c r="K133" i="14"/>
  <c r="K129" i="14"/>
  <c r="K124" i="14"/>
  <c r="K120" i="14"/>
  <c r="K115" i="14"/>
  <c r="K111" i="14"/>
  <c r="K106" i="14"/>
  <c r="K102" i="14"/>
  <c r="K98" i="14"/>
  <c r="K93" i="14"/>
  <c r="K89" i="14"/>
  <c r="K84" i="14"/>
  <c r="K79" i="14"/>
  <c r="K74" i="14"/>
  <c r="K70" i="14"/>
  <c r="K65" i="14"/>
  <c r="K61" i="14"/>
  <c r="K57" i="14"/>
  <c r="K52" i="14"/>
  <c r="K47" i="14"/>
  <c r="K150" i="14"/>
  <c r="K146" i="14"/>
  <c r="K141" i="14"/>
  <c r="K137" i="14"/>
  <c r="K132" i="14"/>
  <c r="K128" i="14"/>
  <c r="K123" i="14"/>
  <c r="K119" i="14"/>
  <c r="K114" i="14"/>
  <c r="K110" i="14"/>
  <c r="K105" i="14"/>
  <c r="K101" i="14"/>
  <c r="K97" i="14"/>
  <c r="K92" i="14"/>
  <c r="K88" i="14"/>
  <c r="K83" i="14"/>
  <c r="K78" i="14"/>
  <c r="K73" i="14"/>
  <c r="K69" i="14"/>
  <c r="K64" i="14"/>
  <c r="K60" i="14"/>
  <c r="K56" i="14"/>
  <c r="K51" i="14"/>
  <c r="K46" i="14"/>
  <c r="K154" i="14"/>
  <c r="I10" i="14"/>
  <c r="K13" i="14"/>
  <c r="I14" i="14"/>
  <c r="K18" i="14"/>
  <c r="I19" i="14"/>
  <c r="K22" i="14"/>
  <c r="I23" i="14"/>
  <c r="K27" i="14"/>
  <c r="I28" i="14"/>
  <c r="K31" i="14"/>
  <c r="I32" i="14"/>
  <c r="K36" i="14"/>
  <c r="I37" i="14"/>
  <c r="K40" i="14"/>
  <c r="I41" i="14"/>
  <c r="J45" i="14"/>
  <c r="J50" i="14"/>
  <c r="I51" i="14"/>
  <c r="J54" i="14"/>
  <c r="K55" i="14"/>
  <c r="J56" i="14"/>
  <c r="K63" i="14"/>
  <c r="I92" i="14"/>
  <c r="K100" i="14"/>
  <c r="I128" i="14"/>
  <c r="K136" i="14"/>
  <c r="K155" i="14"/>
  <c r="J10" i="14"/>
  <c r="J14" i="14"/>
  <c r="J19" i="14"/>
  <c r="J23" i="14"/>
  <c r="J28" i="14"/>
  <c r="J32" i="14"/>
  <c r="J37" i="14"/>
  <c r="J41" i="14"/>
  <c r="K45" i="14"/>
  <c r="I46" i="14"/>
  <c r="J49" i="14"/>
  <c r="K50" i="14"/>
  <c r="J51" i="14"/>
  <c r="J52" i="14"/>
  <c r="J62" i="14"/>
  <c r="I88" i="14"/>
  <c r="K96" i="14"/>
  <c r="I123" i="14"/>
  <c r="K131" i="14"/>
  <c r="K10" i="14"/>
  <c r="I11" i="14"/>
  <c r="K14" i="14"/>
  <c r="I15" i="14"/>
  <c r="K19" i="14"/>
  <c r="I20" i="14"/>
  <c r="K23" i="14"/>
  <c r="I24" i="14"/>
  <c r="K28" i="14"/>
  <c r="I29" i="14"/>
  <c r="K32" i="14"/>
  <c r="I33" i="14"/>
  <c r="K37" i="14"/>
  <c r="I38" i="14"/>
  <c r="K41" i="14"/>
  <c r="I42" i="14"/>
  <c r="J46" i="14"/>
  <c r="J47" i="14"/>
  <c r="I83" i="14"/>
  <c r="K91" i="14"/>
  <c r="I119" i="14"/>
  <c r="K127" i="14"/>
  <c r="J154" i="14"/>
  <c r="H153" i="6"/>
  <c r="H145" i="6"/>
  <c r="H137" i="6"/>
  <c r="H129" i="6"/>
  <c r="H121" i="6"/>
  <c r="H113" i="6"/>
  <c r="H105" i="6"/>
  <c r="H155" i="6"/>
  <c r="H148" i="6"/>
  <c r="H140" i="6"/>
  <c r="H132" i="6"/>
  <c r="H124" i="6"/>
  <c r="H108" i="6"/>
  <c r="H100" i="6"/>
  <c r="H151" i="6"/>
  <c r="H143" i="6"/>
  <c r="H134" i="6"/>
  <c r="H127" i="6"/>
  <c r="H119" i="6"/>
  <c r="H111" i="6"/>
  <c r="H103" i="6"/>
  <c r="H154" i="6"/>
  <c r="H146" i="6"/>
  <c r="H138" i="6"/>
  <c r="H130" i="6"/>
  <c r="H122" i="6"/>
  <c r="H114" i="6"/>
  <c r="H98" i="6"/>
  <c r="H150" i="6"/>
  <c r="H141" i="6"/>
  <c r="H125" i="6"/>
  <c r="H116" i="6"/>
  <c r="H112" i="6"/>
  <c r="H104" i="6"/>
  <c r="H101" i="6"/>
  <c r="H97" i="6"/>
  <c r="H89" i="6"/>
  <c r="H81" i="6"/>
  <c r="H73" i="6"/>
  <c r="H65" i="6"/>
  <c r="H57" i="6"/>
  <c r="H49" i="6"/>
  <c r="H41" i="6"/>
  <c r="H33" i="6"/>
  <c r="H16" i="6"/>
  <c r="H139" i="6"/>
  <c r="H120" i="6"/>
  <c r="H115" i="6"/>
  <c r="H92" i="6"/>
  <c r="H84" i="6"/>
  <c r="H75" i="6"/>
  <c r="H68" i="6"/>
  <c r="H60" i="6"/>
  <c r="H44" i="6"/>
  <c r="H36" i="6"/>
  <c r="H28" i="6"/>
  <c r="H20" i="6"/>
  <c r="H12" i="6"/>
  <c r="H149" i="6"/>
  <c r="H128" i="6"/>
  <c r="H123" i="6"/>
  <c r="H94" i="6"/>
  <c r="H87" i="6"/>
  <c r="H131" i="6"/>
  <c r="H90" i="6"/>
  <c r="H82" i="6"/>
  <c r="H74" i="6"/>
  <c r="H58" i="6"/>
  <c r="H50" i="6"/>
  <c r="H42" i="6"/>
  <c r="H25" i="6"/>
  <c r="H18" i="6"/>
  <c r="H10" i="6"/>
  <c r="H144" i="6"/>
  <c r="H93" i="6"/>
  <c r="H77" i="6"/>
  <c r="H69" i="6"/>
  <c r="H61" i="6"/>
  <c r="H52" i="6"/>
  <c r="H45" i="6"/>
  <c r="H37" i="6"/>
  <c r="H29" i="6"/>
  <c r="H21" i="6"/>
  <c r="H13" i="6"/>
  <c r="H152" i="6"/>
  <c r="H133" i="6"/>
  <c r="H106" i="6"/>
  <c r="H96" i="6"/>
  <c r="H88" i="6"/>
  <c r="H79" i="6"/>
  <c r="H72" i="6"/>
  <c r="H64" i="6"/>
  <c r="H56" i="6"/>
  <c r="H47" i="6"/>
  <c r="H40" i="6"/>
  <c r="H32" i="6"/>
  <c r="H24" i="6"/>
  <c r="H136" i="6"/>
  <c r="H110" i="6"/>
  <c r="H102" i="6"/>
  <c r="H91" i="6"/>
  <c r="H83" i="6"/>
  <c r="H66" i="6"/>
  <c r="H59" i="6"/>
  <c r="H51" i="6"/>
  <c r="H43" i="6"/>
  <c r="H34" i="6"/>
  <c r="H27" i="6"/>
  <c r="H19" i="6"/>
  <c r="H11" i="6"/>
  <c r="H71" i="6"/>
  <c r="H55" i="6"/>
  <c r="H31" i="6"/>
  <c r="H70" i="6"/>
  <c r="H54" i="6"/>
  <c r="H46" i="6"/>
  <c r="H30" i="6"/>
  <c r="H85" i="6"/>
  <c r="H39" i="6"/>
  <c r="H78" i="6"/>
  <c r="H38" i="6"/>
  <c r="H15" i="6"/>
  <c r="H14" i="6"/>
  <c r="H147" i="6"/>
  <c r="H118" i="6"/>
  <c r="H109" i="6"/>
  <c r="H99" i="6"/>
  <c r="H63" i="6"/>
  <c r="H23" i="6"/>
  <c r="G91" i="6"/>
  <c r="B161" i="14"/>
  <c r="B8" i="14" s="1"/>
  <c r="K154" i="6"/>
  <c r="K146" i="6"/>
  <c r="K138" i="6"/>
  <c r="K130" i="6"/>
  <c r="K122" i="6"/>
  <c r="K114" i="6"/>
  <c r="K149" i="6"/>
  <c r="K133" i="6"/>
  <c r="K116" i="6"/>
  <c r="K109" i="6"/>
  <c r="K101" i="6"/>
  <c r="K152" i="6"/>
  <c r="K144" i="6"/>
  <c r="K136" i="6"/>
  <c r="K128" i="6"/>
  <c r="K120" i="6"/>
  <c r="K112" i="6"/>
  <c r="K104" i="6"/>
  <c r="K147" i="6"/>
  <c r="K139" i="6"/>
  <c r="K131" i="6"/>
  <c r="K123" i="6"/>
  <c r="K115" i="6"/>
  <c r="K106" i="6"/>
  <c r="K99" i="6"/>
  <c r="K151" i="6"/>
  <c r="K143" i="6"/>
  <c r="K134" i="6"/>
  <c r="K90" i="6"/>
  <c r="K82" i="6"/>
  <c r="K74" i="6"/>
  <c r="K58" i="6"/>
  <c r="K50" i="6"/>
  <c r="K42" i="6"/>
  <c r="K25" i="6"/>
  <c r="K18" i="6"/>
  <c r="K10" i="6"/>
  <c r="K145" i="6"/>
  <c r="K108" i="6"/>
  <c r="K98" i="6"/>
  <c r="K93" i="6"/>
  <c r="K77" i="6"/>
  <c r="K69" i="6"/>
  <c r="K61" i="6"/>
  <c r="K52" i="6"/>
  <c r="K45" i="6"/>
  <c r="K37" i="6"/>
  <c r="K29" i="6"/>
  <c r="K21" i="6"/>
  <c r="K13" i="6"/>
  <c r="K153" i="6"/>
  <c r="K111" i="6"/>
  <c r="K103" i="6"/>
  <c r="K100" i="6"/>
  <c r="K96" i="6"/>
  <c r="K88" i="6"/>
  <c r="K155" i="6"/>
  <c r="K137" i="6"/>
  <c r="K119" i="6"/>
  <c r="K110" i="6"/>
  <c r="K102" i="6"/>
  <c r="K91" i="6"/>
  <c r="K83" i="6"/>
  <c r="K66" i="6"/>
  <c r="K59" i="6"/>
  <c r="K51" i="6"/>
  <c r="K43" i="6"/>
  <c r="K34" i="6"/>
  <c r="K27" i="6"/>
  <c r="K19" i="6"/>
  <c r="K11" i="6"/>
  <c r="K148" i="6"/>
  <c r="K127" i="6"/>
  <c r="K118" i="6"/>
  <c r="K113" i="6"/>
  <c r="K105" i="6"/>
  <c r="K85" i="6"/>
  <c r="K78" i="6"/>
  <c r="K70" i="6"/>
  <c r="K62" i="6"/>
  <c r="K54" i="6"/>
  <c r="K46" i="6"/>
  <c r="K38" i="6"/>
  <c r="K30" i="6"/>
  <c r="K22" i="6"/>
  <c r="K14" i="6"/>
  <c r="K125" i="6"/>
  <c r="K121" i="6"/>
  <c r="K97" i="6"/>
  <c r="K89" i="6"/>
  <c r="K81" i="6"/>
  <c r="K73" i="6"/>
  <c r="K65" i="6"/>
  <c r="K57" i="6"/>
  <c r="K49" i="6"/>
  <c r="K41" i="6"/>
  <c r="K33" i="6"/>
  <c r="K16" i="6"/>
  <c r="K141" i="6"/>
  <c r="K140" i="6"/>
  <c r="K129" i="6"/>
  <c r="K124" i="6"/>
  <c r="K92" i="6"/>
  <c r="K84" i="6"/>
  <c r="K75" i="6"/>
  <c r="K68" i="6"/>
  <c r="K60" i="6"/>
  <c r="K44" i="6"/>
  <c r="K36" i="6"/>
  <c r="K28" i="6"/>
  <c r="K20" i="6"/>
  <c r="K12" i="6"/>
  <c r="I25" i="6"/>
  <c r="K32" i="6"/>
  <c r="I42" i="6"/>
  <c r="K56" i="6"/>
  <c r="K72" i="6"/>
  <c r="J92" i="6"/>
  <c r="I125" i="6"/>
  <c r="C161" i="14"/>
  <c r="C8" i="14" s="1"/>
  <c r="I16" i="6"/>
  <c r="K23" i="6"/>
  <c r="I33" i="6"/>
  <c r="J36" i="6"/>
  <c r="I57" i="6"/>
  <c r="K63" i="6"/>
  <c r="I73" i="6"/>
  <c r="J75" i="6"/>
  <c r="K79" i="6"/>
  <c r="J101" i="6"/>
  <c r="I112" i="6"/>
  <c r="I121" i="6"/>
  <c r="J129" i="6"/>
  <c r="K150" i="6"/>
  <c r="I18" i="6"/>
  <c r="K24" i="6"/>
  <c r="J151" i="6"/>
  <c r="J143" i="6"/>
  <c r="J134" i="6"/>
  <c r="J127" i="6"/>
  <c r="J119" i="6"/>
  <c r="J111" i="6"/>
  <c r="J103" i="6"/>
  <c r="J154" i="6"/>
  <c r="J146" i="6"/>
  <c r="J138" i="6"/>
  <c r="J130" i="6"/>
  <c r="J122" i="6"/>
  <c r="J114" i="6"/>
  <c r="J149" i="6"/>
  <c r="J133" i="6"/>
  <c r="J116" i="6"/>
  <c r="J109" i="6"/>
  <c r="J152" i="6"/>
  <c r="J144" i="6"/>
  <c r="J136" i="6"/>
  <c r="J128" i="6"/>
  <c r="J120" i="6"/>
  <c r="J112" i="6"/>
  <c r="J104" i="6"/>
  <c r="J155" i="6"/>
  <c r="J148" i="6"/>
  <c r="J140" i="6"/>
  <c r="J150" i="6"/>
  <c r="J132" i="6"/>
  <c r="J123" i="6"/>
  <c r="J94" i="6"/>
  <c r="J87" i="6"/>
  <c r="J71" i="6"/>
  <c r="J63" i="6"/>
  <c r="J55" i="6"/>
  <c r="J39" i="6"/>
  <c r="J31" i="6"/>
  <c r="J23" i="6"/>
  <c r="J15" i="6"/>
  <c r="J131" i="6"/>
  <c r="J90" i="6"/>
  <c r="J82" i="6"/>
  <c r="J74" i="6"/>
  <c r="J58" i="6"/>
  <c r="J50" i="6"/>
  <c r="J42" i="6"/>
  <c r="J25" i="6"/>
  <c r="J18" i="6"/>
  <c r="J10" i="6"/>
  <c r="J145" i="6"/>
  <c r="J108" i="6"/>
  <c r="J98" i="6"/>
  <c r="J93" i="6"/>
  <c r="J153" i="6"/>
  <c r="J106" i="6"/>
  <c r="J100" i="6"/>
  <c r="J96" i="6"/>
  <c r="J88" i="6"/>
  <c r="J79" i="6"/>
  <c r="J72" i="6"/>
  <c r="J64" i="6"/>
  <c r="J56" i="6"/>
  <c r="J47" i="6"/>
  <c r="J40" i="6"/>
  <c r="J32" i="6"/>
  <c r="J24" i="6"/>
  <c r="J137" i="6"/>
  <c r="J110" i="6"/>
  <c r="J102" i="6"/>
  <c r="J91" i="6"/>
  <c r="J83" i="6"/>
  <c r="J66" i="6"/>
  <c r="J59" i="6"/>
  <c r="J51" i="6"/>
  <c r="J43" i="6"/>
  <c r="J34" i="6"/>
  <c r="J27" i="6"/>
  <c r="J19" i="6"/>
  <c r="J11" i="6"/>
  <c r="J147" i="6"/>
  <c r="J118" i="6"/>
  <c r="J113" i="6"/>
  <c r="J105" i="6"/>
  <c r="J99" i="6"/>
  <c r="J85" i="6"/>
  <c r="J78" i="6"/>
  <c r="J70" i="6"/>
  <c r="J62" i="6"/>
  <c r="J54" i="6"/>
  <c r="J46" i="6"/>
  <c r="J38" i="6"/>
  <c r="J30" i="6"/>
  <c r="J22" i="6"/>
  <c r="J14" i="6"/>
  <c r="J125" i="6"/>
  <c r="J121" i="6"/>
  <c r="J97" i="6"/>
  <c r="J89" i="6"/>
  <c r="J81" i="6"/>
  <c r="J73" i="6"/>
  <c r="J65" i="6"/>
  <c r="J57" i="6"/>
  <c r="J49" i="6"/>
  <c r="J41" i="6"/>
  <c r="J33" i="6"/>
  <c r="J16" i="6"/>
  <c r="I58" i="6"/>
  <c r="K64" i="6"/>
  <c r="I74" i="6"/>
  <c r="J77" i="6"/>
  <c r="I81" i="6"/>
  <c r="J115" i="6"/>
  <c r="J124" i="6"/>
  <c r="K132" i="6"/>
  <c r="K147" i="13"/>
  <c r="K139" i="13"/>
  <c r="K131" i="13"/>
  <c r="K123" i="13"/>
  <c r="K115" i="13"/>
  <c r="K106" i="13"/>
  <c r="K99" i="13"/>
  <c r="K91" i="13"/>
  <c r="K83" i="13"/>
  <c r="K66" i="13"/>
  <c r="K150" i="13"/>
  <c r="K141" i="13"/>
  <c r="K125" i="13"/>
  <c r="K118" i="13"/>
  <c r="K110" i="13"/>
  <c r="K102" i="13"/>
  <c r="K85" i="13"/>
  <c r="K78" i="13"/>
  <c r="K70" i="13"/>
  <c r="K62" i="13"/>
  <c r="K153" i="13"/>
  <c r="K145" i="13"/>
  <c r="K137" i="13"/>
  <c r="K129" i="13"/>
  <c r="K121" i="13"/>
  <c r="K113" i="13"/>
  <c r="K105" i="13"/>
  <c r="K97" i="13"/>
  <c r="K89" i="13"/>
  <c r="K81" i="13"/>
  <c r="K73" i="13"/>
  <c r="K65" i="13"/>
  <c r="K57" i="13"/>
  <c r="K155" i="13"/>
  <c r="K148" i="13"/>
  <c r="K140" i="13"/>
  <c r="K132" i="13"/>
  <c r="K124" i="13"/>
  <c r="K108" i="13"/>
  <c r="K100" i="13"/>
  <c r="K92" i="13"/>
  <c r="K84" i="13"/>
  <c r="K75" i="13"/>
  <c r="K68" i="13"/>
  <c r="K60" i="13"/>
  <c r="K152" i="13"/>
  <c r="K144" i="13"/>
  <c r="K136" i="13"/>
  <c r="K128" i="13"/>
  <c r="K120" i="13"/>
  <c r="K112" i="13"/>
  <c r="K104" i="13"/>
  <c r="K96" i="13"/>
  <c r="K88" i="13"/>
  <c r="K79" i="13"/>
  <c r="K72" i="13"/>
  <c r="K64" i="13"/>
  <c r="K90" i="13"/>
  <c r="K74" i="13"/>
  <c r="K55" i="13"/>
  <c r="K39" i="13"/>
  <c r="K31" i="13"/>
  <c r="K23" i="13"/>
  <c r="K15" i="13"/>
  <c r="K143" i="13"/>
  <c r="K130" i="13"/>
  <c r="K119" i="13"/>
  <c r="K101" i="13"/>
  <c r="K59" i="13"/>
  <c r="K50" i="13"/>
  <c r="K42" i="13"/>
  <c r="K25" i="13"/>
  <c r="K18" i="13"/>
  <c r="K10" i="13"/>
  <c r="K151" i="13"/>
  <c r="K111" i="13"/>
  <c r="K69" i="13"/>
  <c r="K52" i="13"/>
  <c r="K45" i="13"/>
  <c r="K37" i="13"/>
  <c r="K29" i="13"/>
  <c r="K21" i="13"/>
  <c r="K13" i="13"/>
  <c r="K94" i="13"/>
  <c r="K93" i="13"/>
  <c r="K82" i="13"/>
  <c r="K58" i="13"/>
  <c r="K56" i="13"/>
  <c r="K47" i="13"/>
  <c r="K40" i="13"/>
  <c r="K32" i="13"/>
  <c r="K24" i="13"/>
  <c r="K127" i="13"/>
  <c r="K116" i="13"/>
  <c r="K98" i="13"/>
  <c r="K149" i="13"/>
  <c r="K138" i="13"/>
  <c r="K109" i="13"/>
  <c r="K77" i="13"/>
  <c r="K63" i="13"/>
  <c r="K44" i="13"/>
  <c r="K36" i="13"/>
  <c r="K28" i="13"/>
  <c r="K20" i="13"/>
  <c r="K12" i="13"/>
  <c r="K54" i="13"/>
  <c r="K46" i="13"/>
  <c r="K71" i="13"/>
  <c r="K30" i="13"/>
  <c r="K19" i="13"/>
  <c r="K146" i="13"/>
  <c r="K51" i="13"/>
  <c r="K41" i="13"/>
  <c r="K11" i="13"/>
  <c r="K133" i="13"/>
  <c r="K34" i="13"/>
  <c r="K33" i="13"/>
  <c r="K22" i="13"/>
  <c r="K134" i="13"/>
  <c r="K122" i="13"/>
  <c r="K87" i="13"/>
  <c r="K43" i="13"/>
  <c r="K14" i="13"/>
  <c r="K61" i="13"/>
  <c r="K27" i="13"/>
  <c r="K16" i="13"/>
  <c r="K49" i="13"/>
  <c r="K154" i="13"/>
  <c r="I155" i="6"/>
  <c r="I148" i="6"/>
  <c r="I140" i="6"/>
  <c r="I132" i="6"/>
  <c r="I124" i="6"/>
  <c r="I108" i="6"/>
  <c r="I100" i="6"/>
  <c r="I151" i="6"/>
  <c r="I143" i="6"/>
  <c r="I134" i="6"/>
  <c r="I127" i="6"/>
  <c r="I119" i="6"/>
  <c r="I111" i="6"/>
  <c r="I103" i="6"/>
  <c r="I154" i="6"/>
  <c r="I146" i="6"/>
  <c r="I138" i="6"/>
  <c r="I130" i="6"/>
  <c r="I122" i="6"/>
  <c r="I114" i="6"/>
  <c r="I149" i="6"/>
  <c r="I133" i="6"/>
  <c r="I116" i="6"/>
  <c r="I109" i="6"/>
  <c r="I101" i="6"/>
  <c r="I153" i="6"/>
  <c r="I145" i="6"/>
  <c r="I137" i="6"/>
  <c r="I141" i="6"/>
  <c r="I139" i="6"/>
  <c r="I129" i="6"/>
  <c r="I120" i="6"/>
  <c r="I115" i="6"/>
  <c r="I92" i="6"/>
  <c r="I84" i="6"/>
  <c r="I75" i="6"/>
  <c r="I68" i="6"/>
  <c r="I60" i="6"/>
  <c r="I44" i="6"/>
  <c r="I36" i="6"/>
  <c r="I28" i="6"/>
  <c r="I20" i="6"/>
  <c r="I12" i="6"/>
  <c r="I150" i="6"/>
  <c r="I128" i="6"/>
  <c r="I123" i="6"/>
  <c r="I94" i="6"/>
  <c r="I87" i="6"/>
  <c r="I71" i="6"/>
  <c r="I63" i="6"/>
  <c r="I55" i="6"/>
  <c r="I39" i="6"/>
  <c r="I31" i="6"/>
  <c r="I23" i="6"/>
  <c r="I15" i="6"/>
  <c r="I131" i="6"/>
  <c r="I90" i="6"/>
  <c r="I144" i="6"/>
  <c r="I98" i="6"/>
  <c r="I93" i="6"/>
  <c r="I77" i="6"/>
  <c r="I69" i="6"/>
  <c r="I61" i="6"/>
  <c r="I52" i="6"/>
  <c r="I45" i="6"/>
  <c r="I37" i="6"/>
  <c r="I29" i="6"/>
  <c r="I21" i="6"/>
  <c r="I13" i="6"/>
  <c r="I152" i="6"/>
  <c r="I106" i="6"/>
  <c r="I96" i="6"/>
  <c r="I88" i="6"/>
  <c r="I79" i="6"/>
  <c r="I72" i="6"/>
  <c r="I64" i="6"/>
  <c r="I56" i="6"/>
  <c r="I47" i="6"/>
  <c r="I40" i="6"/>
  <c r="I32" i="6"/>
  <c r="I24" i="6"/>
  <c r="I136" i="6"/>
  <c r="I110" i="6"/>
  <c r="I102" i="6"/>
  <c r="I91" i="6"/>
  <c r="I83" i="6"/>
  <c r="I66" i="6"/>
  <c r="I59" i="6"/>
  <c r="I51" i="6"/>
  <c r="I43" i="6"/>
  <c r="I34" i="6"/>
  <c r="I27" i="6"/>
  <c r="I19" i="6"/>
  <c r="I11" i="6"/>
  <c r="I147" i="6"/>
  <c r="I118" i="6"/>
  <c r="I113" i="6"/>
  <c r="I105" i="6"/>
  <c r="I99" i="6"/>
  <c r="I85" i="6"/>
  <c r="I78" i="6"/>
  <c r="I70" i="6"/>
  <c r="I62" i="6"/>
  <c r="I54" i="6"/>
  <c r="I46" i="6"/>
  <c r="I38" i="6"/>
  <c r="I30" i="6"/>
  <c r="I22" i="6"/>
  <c r="I14" i="6"/>
  <c r="K15" i="6"/>
  <c r="J28" i="6"/>
  <c r="J44" i="6"/>
  <c r="K47" i="6"/>
  <c r="I65" i="6"/>
  <c r="J68" i="6"/>
  <c r="I82" i="6"/>
  <c r="K114" i="13"/>
  <c r="I10" i="6"/>
  <c r="J29" i="6"/>
  <c r="J45" i="6"/>
  <c r="I49" i="6"/>
  <c r="J52" i="6"/>
  <c r="J69" i="6"/>
  <c r="J20" i="6"/>
  <c r="K39" i="6"/>
  <c r="I50" i="6"/>
  <c r="J60" i="6"/>
  <c r="K87" i="6"/>
  <c r="K103" i="13"/>
  <c r="J21" i="6"/>
  <c r="K40" i="6"/>
  <c r="J61" i="6"/>
  <c r="J84" i="6"/>
  <c r="I89" i="6"/>
  <c r="K94" i="6"/>
  <c r="I32" i="13"/>
  <c r="I34" i="13"/>
  <c r="H56" i="13"/>
  <c r="J122" i="13"/>
  <c r="H129" i="13"/>
  <c r="J134" i="13"/>
  <c r="H10" i="13"/>
  <c r="H40" i="13"/>
  <c r="H50" i="13"/>
  <c r="I56" i="13"/>
  <c r="J132" i="13"/>
  <c r="H18" i="13"/>
  <c r="H29" i="13"/>
  <c r="I51" i="13"/>
  <c r="H65" i="13"/>
  <c r="H68" i="13"/>
  <c r="I81" i="13"/>
  <c r="I94" i="13"/>
  <c r="H140" i="13"/>
  <c r="H141" i="13"/>
  <c r="B8" i="13"/>
  <c r="I29" i="13"/>
  <c r="H45" i="13"/>
  <c r="H52" i="13"/>
  <c r="I65" i="13"/>
  <c r="I68" i="13"/>
  <c r="J82" i="13"/>
  <c r="I92" i="13"/>
  <c r="J94" i="13"/>
  <c r="I140" i="13"/>
  <c r="J146" i="13"/>
  <c r="H154" i="13"/>
  <c r="H146" i="13"/>
  <c r="H138" i="13"/>
  <c r="H130" i="13"/>
  <c r="H122" i="13"/>
  <c r="H114" i="13"/>
  <c r="H98" i="13"/>
  <c r="H90" i="13"/>
  <c r="H82" i="13"/>
  <c r="H74" i="13"/>
  <c r="H149" i="13"/>
  <c r="H133" i="13"/>
  <c r="H116" i="13"/>
  <c r="H109" i="13"/>
  <c r="H101" i="13"/>
  <c r="H93" i="13"/>
  <c r="H77" i="13"/>
  <c r="H69" i="13"/>
  <c r="H61" i="13"/>
  <c r="H152" i="13"/>
  <c r="H144" i="13"/>
  <c r="H136" i="13"/>
  <c r="H128" i="13"/>
  <c r="H120" i="13"/>
  <c r="H112" i="13"/>
  <c r="H104" i="13"/>
  <c r="H96" i="13"/>
  <c r="H88" i="13"/>
  <c r="H79" i="13"/>
  <c r="H72" i="13"/>
  <c r="H64" i="13"/>
  <c r="H147" i="13"/>
  <c r="H139" i="13"/>
  <c r="H131" i="13"/>
  <c r="H123" i="13"/>
  <c r="H115" i="13"/>
  <c r="H106" i="13"/>
  <c r="H99" i="13"/>
  <c r="H91" i="13"/>
  <c r="H83" i="13"/>
  <c r="H66" i="13"/>
  <c r="H59" i="13"/>
  <c r="H151" i="13"/>
  <c r="H143" i="13"/>
  <c r="H134" i="13"/>
  <c r="H127" i="13"/>
  <c r="H119" i="13"/>
  <c r="H111" i="13"/>
  <c r="H103" i="13"/>
  <c r="H94" i="13"/>
  <c r="H87" i="13"/>
  <c r="H71" i="13"/>
  <c r="H63" i="13"/>
  <c r="H153" i="13"/>
  <c r="H113" i="13"/>
  <c r="H85" i="13"/>
  <c r="H70" i="13"/>
  <c r="H54" i="13"/>
  <c r="H46" i="13"/>
  <c r="H38" i="13"/>
  <c r="H30" i="13"/>
  <c r="H22" i="13"/>
  <c r="H14" i="13"/>
  <c r="H125" i="13"/>
  <c r="H97" i="13"/>
  <c r="H84" i="13"/>
  <c r="H57" i="13"/>
  <c r="H49" i="13"/>
  <c r="H41" i="13"/>
  <c r="H33" i="13"/>
  <c r="H16" i="13"/>
  <c r="H148" i="13"/>
  <c r="H137" i="13"/>
  <c r="H124" i="13"/>
  <c r="H108" i="13"/>
  <c r="H105" i="13"/>
  <c r="H75" i="13"/>
  <c r="H62" i="13"/>
  <c r="H44" i="13"/>
  <c r="H36" i="13"/>
  <c r="H28" i="13"/>
  <c r="H20" i="13"/>
  <c r="H12" i="13"/>
  <c r="H89" i="13"/>
  <c r="H73" i="13"/>
  <c r="H55" i="13"/>
  <c r="H39" i="13"/>
  <c r="H31" i="13"/>
  <c r="H23" i="13"/>
  <c r="H15" i="13"/>
  <c r="H92" i="13"/>
  <c r="H81" i="13"/>
  <c r="H155" i="13"/>
  <c r="H145" i="13"/>
  <c r="H132" i="13"/>
  <c r="H121" i="13"/>
  <c r="H102" i="13"/>
  <c r="H60" i="13"/>
  <c r="H51" i="13"/>
  <c r="H43" i="13"/>
  <c r="H34" i="13"/>
  <c r="H27" i="13"/>
  <c r="H19" i="13"/>
  <c r="H11" i="13"/>
  <c r="H24" i="13"/>
  <c r="H37" i="13"/>
  <c r="I45" i="13"/>
  <c r="H47" i="13"/>
  <c r="I52" i="13"/>
  <c r="J71" i="13"/>
  <c r="H78" i="13"/>
  <c r="J92" i="13"/>
  <c r="I149" i="13"/>
  <c r="I133" i="13"/>
  <c r="I116" i="13"/>
  <c r="I109" i="13"/>
  <c r="I101" i="13"/>
  <c r="I93" i="13"/>
  <c r="I77" i="13"/>
  <c r="I69" i="13"/>
  <c r="I61" i="13"/>
  <c r="I152" i="13"/>
  <c r="I144" i="13"/>
  <c r="I136" i="13"/>
  <c r="I128" i="13"/>
  <c r="I120" i="13"/>
  <c r="I112" i="13"/>
  <c r="I104" i="13"/>
  <c r="I96" i="13"/>
  <c r="I88" i="13"/>
  <c r="I79" i="13"/>
  <c r="I72" i="13"/>
  <c r="I64" i="13"/>
  <c r="I147" i="13"/>
  <c r="I139" i="13"/>
  <c r="I131" i="13"/>
  <c r="I123" i="13"/>
  <c r="I115" i="13"/>
  <c r="I106" i="13"/>
  <c r="I99" i="13"/>
  <c r="I91" i="13"/>
  <c r="I83" i="13"/>
  <c r="I66" i="13"/>
  <c r="I59" i="13"/>
  <c r="I150" i="13"/>
  <c r="I141" i="13"/>
  <c r="I125" i="13"/>
  <c r="I118" i="13"/>
  <c r="I110" i="13"/>
  <c r="I102" i="13"/>
  <c r="I85" i="13"/>
  <c r="I78" i="13"/>
  <c r="I70" i="13"/>
  <c r="I62" i="13"/>
  <c r="I154" i="13"/>
  <c r="I146" i="13"/>
  <c r="I138" i="13"/>
  <c r="I130" i="13"/>
  <c r="I122" i="13"/>
  <c r="I114" i="13"/>
  <c r="I98" i="13"/>
  <c r="I90" i="13"/>
  <c r="I82" i="13"/>
  <c r="I74" i="13"/>
  <c r="I127" i="13"/>
  <c r="I97" i="13"/>
  <c r="I84" i="13"/>
  <c r="I57" i="13"/>
  <c r="I49" i="13"/>
  <c r="I41" i="13"/>
  <c r="I33" i="13"/>
  <c r="I16" i="13"/>
  <c r="I148" i="13"/>
  <c r="I137" i="13"/>
  <c r="I124" i="13"/>
  <c r="I108" i="13"/>
  <c r="I105" i="13"/>
  <c r="I75" i="13"/>
  <c r="I63" i="13"/>
  <c r="I44" i="13"/>
  <c r="I36" i="13"/>
  <c r="I28" i="13"/>
  <c r="I20" i="13"/>
  <c r="I12" i="13"/>
  <c r="I89" i="13"/>
  <c r="I73" i="13"/>
  <c r="I55" i="13"/>
  <c r="I39" i="13"/>
  <c r="I31" i="13"/>
  <c r="I23" i="13"/>
  <c r="I15" i="13"/>
  <c r="I143" i="13"/>
  <c r="I129" i="13"/>
  <c r="I119" i="13"/>
  <c r="I100" i="13"/>
  <c r="I50" i="13"/>
  <c r="I42" i="13"/>
  <c r="I25" i="13"/>
  <c r="I18" i="13"/>
  <c r="I10" i="13"/>
  <c r="I155" i="13"/>
  <c r="I145" i="13"/>
  <c r="I134" i="13"/>
  <c r="I132" i="13"/>
  <c r="I121" i="13"/>
  <c r="I103" i="13"/>
  <c r="I153" i="13"/>
  <c r="I113" i="13"/>
  <c r="I87" i="13"/>
  <c r="I71" i="13"/>
  <c r="I54" i="13"/>
  <c r="I46" i="13"/>
  <c r="I38" i="13"/>
  <c r="I30" i="13"/>
  <c r="I22" i="13"/>
  <c r="I14" i="13"/>
  <c r="I24" i="13"/>
  <c r="H25" i="13"/>
  <c r="I37" i="13"/>
  <c r="J46" i="13"/>
  <c r="I47" i="13"/>
  <c r="J54" i="13"/>
  <c r="J58" i="13"/>
  <c r="H100" i="13"/>
  <c r="H110" i="13"/>
  <c r="H150" i="13"/>
  <c r="G24" i="18"/>
  <c r="G20" i="18"/>
  <c r="G16" i="18"/>
  <c r="G23" i="18"/>
  <c r="G19" i="18"/>
  <c r="G13" i="18"/>
  <c r="G21" i="18"/>
  <c r="G17" i="18"/>
  <c r="G22" i="18"/>
  <c r="G18" i="18"/>
  <c r="H13" i="13"/>
  <c r="J152" i="13"/>
  <c r="J144" i="13"/>
  <c r="J136" i="13"/>
  <c r="J128" i="13"/>
  <c r="J120" i="13"/>
  <c r="J112" i="13"/>
  <c r="J104" i="13"/>
  <c r="J96" i="13"/>
  <c r="J88" i="13"/>
  <c r="J79" i="13"/>
  <c r="J72" i="13"/>
  <c r="J64" i="13"/>
  <c r="J147" i="13"/>
  <c r="J139" i="13"/>
  <c r="J131" i="13"/>
  <c r="J123" i="13"/>
  <c r="J115" i="13"/>
  <c r="J106" i="13"/>
  <c r="J99" i="13"/>
  <c r="J91" i="13"/>
  <c r="J83" i="13"/>
  <c r="J66" i="13"/>
  <c r="J59" i="13"/>
  <c r="J150" i="13"/>
  <c r="J141" i="13"/>
  <c r="J125" i="13"/>
  <c r="J118" i="13"/>
  <c r="J110" i="13"/>
  <c r="J102" i="13"/>
  <c r="J85" i="13"/>
  <c r="J78" i="13"/>
  <c r="J70" i="13"/>
  <c r="J62" i="13"/>
  <c r="J153" i="13"/>
  <c r="J145" i="13"/>
  <c r="J137" i="13"/>
  <c r="J129" i="13"/>
  <c r="J121" i="13"/>
  <c r="J113" i="13"/>
  <c r="J105" i="13"/>
  <c r="J97" i="13"/>
  <c r="J89" i="13"/>
  <c r="J81" i="13"/>
  <c r="J73" i="13"/>
  <c r="J65" i="13"/>
  <c r="J57" i="13"/>
  <c r="J149" i="13"/>
  <c r="J133" i="13"/>
  <c r="J116" i="13"/>
  <c r="J109" i="13"/>
  <c r="J101" i="13"/>
  <c r="J93" i="13"/>
  <c r="J77" i="13"/>
  <c r="J69" i="13"/>
  <c r="J61" i="13"/>
  <c r="J148" i="13"/>
  <c r="J138" i="13"/>
  <c r="J124" i="13"/>
  <c r="J108" i="13"/>
  <c r="J75" i="13"/>
  <c r="J63" i="13"/>
  <c r="J44" i="13"/>
  <c r="J36" i="13"/>
  <c r="J28" i="13"/>
  <c r="J20" i="13"/>
  <c r="J12" i="13"/>
  <c r="J90" i="13"/>
  <c r="J74" i="13"/>
  <c r="J55" i="13"/>
  <c r="J39" i="13"/>
  <c r="J31" i="13"/>
  <c r="J23" i="13"/>
  <c r="J15" i="13"/>
  <c r="J143" i="13"/>
  <c r="J130" i="13"/>
  <c r="J119" i="13"/>
  <c r="J100" i="13"/>
  <c r="J50" i="13"/>
  <c r="J42" i="13"/>
  <c r="J25" i="13"/>
  <c r="J18" i="13"/>
  <c r="J10" i="13"/>
  <c r="J151" i="13"/>
  <c r="J140" i="13"/>
  <c r="J111" i="13"/>
  <c r="J68" i="13"/>
  <c r="J52" i="13"/>
  <c r="J45" i="13"/>
  <c r="J37" i="13"/>
  <c r="J29" i="13"/>
  <c r="J21" i="13"/>
  <c r="J13" i="13"/>
  <c r="J154" i="13"/>
  <c r="J114" i="13"/>
  <c r="J87" i="13"/>
  <c r="J127" i="13"/>
  <c r="J98" i="13"/>
  <c r="J84" i="13"/>
  <c r="J49" i="13"/>
  <c r="J41" i="13"/>
  <c r="J33" i="13"/>
  <c r="J16" i="13"/>
  <c r="J24" i="13"/>
  <c r="I27" i="13"/>
  <c r="J38" i="13"/>
  <c r="H42" i="13"/>
  <c r="J47" i="13"/>
  <c r="I60" i="13"/>
  <c r="J103" i="13"/>
  <c r="I111" i="13"/>
  <c r="I151" i="13"/>
  <c r="H24" i="18"/>
  <c r="H20" i="18"/>
  <c r="H16" i="18"/>
  <c r="H23" i="18"/>
  <c r="H19" i="18"/>
  <c r="H13" i="18"/>
  <c r="H22" i="18"/>
  <c r="H21" i="18"/>
  <c r="H18" i="18"/>
  <c r="H17" i="18"/>
  <c r="F11" i="18"/>
  <c r="J160" i="13"/>
  <c r="J158" i="13"/>
  <c r="J161" i="13"/>
  <c r="E156" i="13"/>
  <c r="J162" i="13" s="1"/>
  <c r="K158" i="13"/>
  <c r="K161" i="13"/>
  <c r="K160" i="13"/>
  <c r="E11" i="18"/>
  <c r="D11" i="18"/>
  <c r="G13" i="17"/>
  <c r="J16" i="17"/>
  <c r="H18" i="17"/>
  <c r="K19" i="17"/>
  <c r="I21" i="17"/>
  <c r="G23" i="17"/>
  <c r="J24" i="17"/>
  <c r="H13" i="19"/>
  <c r="K16" i="19"/>
  <c r="I18" i="19"/>
  <c r="G20" i="19"/>
  <c r="J21" i="19"/>
  <c r="H23" i="19"/>
  <c r="K24" i="19"/>
  <c r="G17" i="11"/>
  <c r="J18" i="11"/>
  <c r="G22" i="11"/>
  <c r="J13" i="19"/>
  <c r="H17" i="19"/>
  <c r="K18" i="19"/>
  <c r="I20" i="19"/>
  <c r="G22" i="19"/>
  <c r="J23" i="19"/>
  <c r="K13" i="11"/>
  <c r="I17" i="11"/>
  <c r="G19" i="11"/>
  <c r="J20" i="11"/>
  <c r="H22" i="11"/>
  <c r="K23" i="11"/>
  <c r="J13" i="17"/>
  <c r="H17" i="17"/>
  <c r="G22" i="17"/>
  <c r="J23" i="17"/>
  <c r="K13" i="19"/>
  <c r="H22" i="19"/>
  <c r="K23" i="19"/>
  <c r="G16" i="11"/>
  <c r="J17" i="11"/>
  <c r="H19" i="11"/>
  <c r="K20" i="11"/>
  <c r="I22" i="11"/>
  <c r="G24" i="11"/>
  <c r="I158" i="13"/>
  <c r="G19" i="17"/>
  <c r="J20" i="17"/>
  <c r="H22" i="17"/>
  <c r="K23" i="17"/>
  <c r="H19" i="19"/>
  <c r="K20" i="19"/>
  <c r="I22" i="19"/>
  <c r="G24" i="19"/>
  <c r="G21" i="11"/>
  <c r="J22" i="11"/>
  <c r="G16" i="17"/>
  <c r="J17" i="17"/>
  <c r="H19" i="17"/>
  <c r="K20" i="17"/>
  <c r="I22" i="17"/>
  <c r="G24" i="17"/>
  <c r="H16" i="19"/>
  <c r="K17" i="19"/>
  <c r="I19" i="19"/>
  <c r="G21" i="19"/>
  <c r="J22" i="19"/>
  <c r="H24" i="19"/>
  <c r="I16" i="11"/>
  <c r="G18" i="11"/>
  <c r="J19" i="11"/>
  <c r="H21" i="11"/>
  <c r="K22" i="11"/>
  <c r="I24" i="11"/>
  <c r="I160" i="13"/>
  <c r="J22" i="17"/>
  <c r="K22" i="19"/>
  <c r="G13" i="11"/>
  <c r="J16" i="11"/>
  <c r="H18" i="11"/>
  <c r="K19" i="11"/>
  <c r="I21" i="11"/>
  <c r="G23" i="11"/>
  <c r="J24" i="11"/>
  <c r="I16" i="17"/>
  <c r="G13" i="19"/>
  <c r="J16" i="19"/>
  <c r="H13" i="11"/>
  <c r="K16" i="11"/>
  <c r="G151" i="13" l="1"/>
  <c r="G143" i="13"/>
  <c r="G134" i="13"/>
  <c r="G127" i="13"/>
  <c r="G119" i="13"/>
  <c r="G111" i="13"/>
  <c r="G103" i="13"/>
  <c r="G94" i="13"/>
  <c r="G87" i="13"/>
  <c r="G71" i="13"/>
  <c r="G63" i="13"/>
  <c r="G154" i="13"/>
  <c r="G146" i="13"/>
  <c r="G138" i="13"/>
  <c r="G130" i="13"/>
  <c r="G122" i="13"/>
  <c r="G114" i="13"/>
  <c r="G98" i="13"/>
  <c r="G90" i="13"/>
  <c r="G82" i="13"/>
  <c r="G74" i="13"/>
  <c r="G149" i="13"/>
  <c r="G133" i="13"/>
  <c r="G116" i="13"/>
  <c r="G109" i="13"/>
  <c r="G101" i="13"/>
  <c r="G93" i="13"/>
  <c r="G77" i="13"/>
  <c r="G69" i="13"/>
  <c r="G61" i="13"/>
  <c r="G152" i="13"/>
  <c r="G144" i="13"/>
  <c r="G136" i="13"/>
  <c r="G128" i="13"/>
  <c r="G120" i="13"/>
  <c r="G112" i="13"/>
  <c r="G104" i="13"/>
  <c r="G96" i="13"/>
  <c r="G88" i="13"/>
  <c r="G79" i="13"/>
  <c r="G72" i="13"/>
  <c r="G64" i="13"/>
  <c r="G155" i="13"/>
  <c r="G148" i="13"/>
  <c r="G140" i="13"/>
  <c r="G132" i="13"/>
  <c r="G124" i="13"/>
  <c r="G108" i="13"/>
  <c r="G100" i="13"/>
  <c r="G92" i="13"/>
  <c r="G84" i="13"/>
  <c r="G75" i="13"/>
  <c r="G68" i="13"/>
  <c r="G145" i="13"/>
  <c r="G131" i="13"/>
  <c r="G121" i="13"/>
  <c r="G102" i="13"/>
  <c r="G60" i="13"/>
  <c r="G51" i="13"/>
  <c r="G43" i="13"/>
  <c r="G34" i="13"/>
  <c r="G27" i="13"/>
  <c r="G19" i="13"/>
  <c r="G11" i="13"/>
  <c r="G153" i="13"/>
  <c r="G113" i="13"/>
  <c r="G85" i="13"/>
  <c r="G70" i="13"/>
  <c r="G54" i="13"/>
  <c r="G46" i="13"/>
  <c r="G38" i="13"/>
  <c r="G30" i="13"/>
  <c r="G22" i="13"/>
  <c r="G14" i="13"/>
  <c r="G125" i="13"/>
  <c r="G97" i="13"/>
  <c r="G83" i="13"/>
  <c r="G59" i="13"/>
  <c r="G57" i="13"/>
  <c r="G49" i="13"/>
  <c r="G41" i="13"/>
  <c r="G33" i="13"/>
  <c r="G16" i="13"/>
  <c r="G147" i="13"/>
  <c r="G137" i="13"/>
  <c r="G123" i="13"/>
  <c r="G106" i="13"/>
  <c r="G105" i="13"/>
  <c r="G62" i="13"/>
  <c r="G44" i="13"/>
  <c r="G36" i="13"/>
  <c r="G28" i="13"/>
  <c r="G20" i="13"/>
  <c r="G12" i="13"/>
  <c r="G150" i="13"/>
  <c r="G139" i="13"/>
  <c r="G110" i="13"/>
  <c r="G78" i="13"/>
  <c r="G91" i="13"/>
  <c r="G81" i="13"/>
  <c r="G58" i="13"/>
  <c r="G56" i="13"/>
  <c r="G47" i="13"/>
  <c r="G40" i="13"/>
  <c r="G32" i="13"/>
  <c r="G24" i="13"/>
  <c r="G118" i="13"/>
  <c r="G73" i="13"/>
  <c r="G31" i="13"/>
  <c r="G21" i="13"/>
  <c r="G42" i="13"/>
  <c r="G13" i="13"/>
  <c r="G99" i="13"/>
  <c r="G25" i="13"/>
  <c r="G37" i="13"/>
  <c r="G23" i="13"/>
  <c r="G89" i="13"/>
  <c r="G52" i="13"/>
  <c r="G45" i="13"/>
  <c r="G15" i="13"/>
  <c r="G141" i="13"/>
  <c r="G66" i="13"/>
  <c r="G65" i="13"/>
  <c r="G29" i="13"/>
  <c r="G18" i="13"/>
  <c r="G115" i="13"/>
  <c r="G50" i="13"/>
  <c r="G39" i="13"/>
  <c r="G10" i="13"/>
  <c r="G55" i="13"/>
  <c r="G129" i="13"/>
  <c r="I17" i="20"/>
  <c r="I13" i="20"/>
  <c r="I16" i="20"/>
  <c r="I12" i="20"/>
  <c r="D9" i="2"/>
  <c r="I15" i="20"/>
  <c r="I11" i="20"/>
  <c r="I14" i="20"/>
  <c r="I10" i="20"/>
  <c r="I9" i="20"/>
  <c r="J25" i="2"/>
  <c r="J21" i="2"/>
  <c r="J17" i="2"/>
  <c r="J13" i="2"/>
  <c r="J28" i="2"/>
  <c r="J24" i="2"/>
  <c r="J20" i="2"/>
  <c r="J16" i="2"/>
  <c r="J12" i="2"/>
  <c r="J27" i="2"/>
  <c r="J23" i="2"/>
  <c r="J19" i="2"/>
  <c r="J15" i="2"/>
  <c r="J26" i="2"/>
  <c r="J14" i="2"/>
  <c r="J18" i="2"/>
  <c r="J22" i="2"/>
  <c r="B9" i="18"/>
  <c r="I25" i="15"/>
  <c r="I21" i="15"/>
  <c r="I17" i="15"/>
  <c r="I13" i="15"/>
  <c r="I24" i="15"/>
  <c r="I20" i="15"/>
  <c r="I16" i="15"/>
  <c r="I12" i="15"/>
  <c r="I27" i="15"/>
  <c r="I23" i="15"/>
  <c r="I19" i="15"/>
  <c r="I15" i="15"/>
  <c r="I26" i="15"/>
  <c r="I22" i="15"/>
  <c r="I18" i="15"/>
  <c r="I14" i="15"/>
  <c r="C9" i="2"/>
  <c r="H14" i="20"/>
  <c r="H10" i="20"/>
  <c r="H17" i="20"/>
  <c r="H13" i="20"/>
  <c r="H9" i="20"/>
  <c r="H16" i="20"/>
  <c r="H12" i="20"/>
  <c r="H15" i="20"/>
  <c r="H11" i="20"/>
  <c r="K27" i="2"/>
  <c r="K23" i="2"/>
  <c r="K19" i="2"/>
  <c r="K15" i="2"/>
  <c r="K26" i="2"/>
  <c r="K22" i="2"/>
  <c r="K18" i="2"/>
  <c r="K14" i="2"/>
  <c r="K16" i="2"/>
  <c r="K13" i="2"/>
  <c r="K12" i="2"/>
  <c r="K20" i="2"/>
  <c r="K17" i="2"/>
  <c r="K24" i="2"/>
  <c r="K21" i="2"/>
  <c r="K28" i="2"/>
  <c r="K25" i="2"/>
  <c r="J17" i="20"/>
  <c r="J9" i="20"/>
  <c r="J10" i="20"/>
  <c r="J16" i="20"/>
  <c r="J12" i="20"/>
  <c r="E9" i="2"/>
  <c r="J15" i="20"/>
  <c r="J11" i="20"/>
  <c r="J13" i="20"/>
  <c r="J14" i="20"/>
  <c r="I28" i="2"/>
  <c r="I24" i="2"/>
  <c r="I20" i="2"/>
  <c r="I16" i="2"/>
  <c r="I12" i="2"/>
  <c r="I27" i="2"/>
  <c r="I23" i="2"/>
  <c r="I19" i="2"/>
  <c r="I15" i="2"/>
  <c r="I26" i="2"/>
  <c r="I13" i="2"/>
  <c r="I14" i="2"/>
  <c r="I17" i="2"/>
  <c r="I18" i="2"/>
  <c r="I21" i="2"/>
  <c r="I22" i="2"/>
  <c r="I25" i="2"/>
  <c r="G26" i="15"/>
  <c r="G22" i="15"/>
  <c r="G18" i="15"/>
  <c r="G14" i="15"/>
  <c r="G25" i="15"/>
  <c r="G21" i="15"/>
  <c r="G17" i="15"/>
  <c r="G13" i="15"/>
  <c r="G24" i="15"/>
  <c r="G20" i="15"/>
  <c r="G16" i="15"/>
  <c r="G12" i="15"/>
  <c r="G27" i="15"/>
  <c r="G23" i="15"/>
  <c r="G19" i="15"/>
  <c r="G15" i="15"/>
  <c r="K24" i="15"/>
  <c r="K20" i="15"/>
  <c r="K16" i="15"/>
  <c r="K12" i="15"/>
  <c r="K27" i="15"/>
  <c r="K23" i="15"/>
  <c r="K19" i="15"/>
  <c r="K15" i="15"/>
  <c r="K26" i="15"/>
  <c r="K22" i="15"/>
  <c r="K18" i="15"/>
  <c r="K14" i="15"/>
  <c r="K25" i="15"/>
  <c r="K21" i="15"/>
  <c r="K17" i="15"/>
  <c r="K13" i="15"/>
  <c r="G25" i="2"/>
  <c r="G21" i="2"/>
  <c r="G17" i="2"/>
  <c r="G13" i="2"/>
  <c r="G28" i="2"/>
  <c r="G24" i="2"/>
  <c r="G20" i="2"/>
  <c r="G16" i="2"/>
  <c r="G12" i="2"/>
  <c r="G26" i="2"/>
  <c r="G23" i="2"/>
  <c r="G14" i="2"/>
  <c r="G27" i="2"/>
  <c r="G18" i="2"/>
  <c r="G15" i="2"/>
  <c r="G22" i="2"/>
  <c r="G19" i="2"/>
  <c r="I23" i="18"/>
  <c r="I19" i="18"/>
  <c r="I13" i="18"/>
  <c r="I22" i="18"/>
  <c r="I18" i="18"/>
  <c r="I24" i="18"/>
  <c r="I20" i="18"/>
  <c r="I16" i="18"/>
  <c r="I21" i="18"/>
  <c r="I17" i="18"/>
  <c r="H161" i="14"/>
  <c r="H157" i="14"/>
  <c r="H158" i="14"/>
  <c r="H155" i="14"/>
  <c r="H154" i="14"/>
  <c r="H150" i="14"/>
  <c r="H146" i="14"/>
  <c r="H141" i="14"/>
  <c r="H137" i="14"/>
  <c r="H132" i="14"/>
  <c r="H128" i="14"/>
  <c r="H123" i="14"/>
  <c r="H119" i="14"/>
  <c r="H114" i="14"/>
  <c r="H110" i="14"/>
  <c r="H105" i="14"/>
  <c r="H101" i="14"/>
  <c r="H97" i="14"/>
  <c r="H92" i="14"/>
  <c r="H88" i="14"/>
  <c r="H83" i="14"/>
  <c r="H78" i="14"/>
  <c r="H73" i="14"/>
  <c r="H69" i="14"/>
  <c r="H64" i="14"/>
  <c r="H159" i="14"/>
  <c r="H153" i="14"/>
  <c r="H149" i="14"/>
  <c r="H145" i="14"/>
  <c r="H140" i="14"/>
  <c r="H136" i="14"/>
  <c r="H131" i="14"/>
  <c r="H127" i="14"/>
  <c r="H122" i="14"/>
  <c r="H118" i="14"/>
  <c r="H113" i="14"/>
  <c r="H109" i="14"/>
  <c r="H104" i="14"/>
  <c r="H100" i="14"/>
  <c r="H96" i="14"/>
  <c r="H91" i="14"/>
  <c r="H87" i="14"/>
  <c r="H82" i="14"/>
  <c r="H77" i="14"/>
  <c r="H72" i="14"/>
  <c r="H68" i="14"/>
  <c r="H160" i="14"/>
  <c r="H152" i="14"/>
  <c r="H148" i="14"/>
  <c r="H144" i="14"/>
  <c r="H139" i="14"/>
  <c r="H134" i="14"/>
  <c r="H130" i="14"/>
  <c r="H125" i="14"/>
  <c r="H121" i="14"/>
  <c r="H116" i="14"/>
  <c r="H112" i="14"/>
  <c r="H108" i="14"/>
  <c r="H103" i="14"/>
  <c r="H99" i="14"/>
  <c r="H94" i="14"/>
  <c r="H90" i="14"/>
  <c r="H85" i="14"/>
  <c r="H81" i="14"/>
  <c r="H75" i="14"/>
  <c r="H71" i="14"/>
  <c r="H66" i="14"/>
  <c r="H62" i="14"/>
  <c r="H58" i="14"/>
  <c r="H151" i="14"/>
  <c r="H147" i="14"/>
  <c r="H143" i="14"/>
  <c r="H138" i="14"/>
  <c r="H133" i="14"/>
  <c r="H129" i="14"/>
  <c r="H124" i="14"/>
  <c r="H120" i="14"/>
  <c r="H115" i="14"/>
  <c r="H111" i="14"/>
  <c r="H106" i="14"/>
  <c r="H102" i="14"/>
  <c r="H98" i="14"/>
  <c r="H93" i="14"/>
  <c r="H89" i="14"/>
  <c r="H84" i="14"/>
  <c r="H79" i="14"/>
  <c r="H74" i="14"/>
  <c r="H70" i="14"/>
  <c r="H65" i="14"/>
  <c r="H61" i="14"/>
  <c r="H47" i="14"/>
  <c r="H42" i="14"/>
  <c r="H38" i="14"/>
  <c r="H33" i="14"/>
  <c r="H29" i="14"/>
  <c r="H24" i="14"/>
  <c r="H20" i="14"/>
  <c r="H15" i="14"/>
  <c r="H11" i="14"/>
  <c r="H52" i="14"/>
  <c r="H49" i="14"/>
  <c r="H46" i="14"/>
  <c r="H63" i="14"/>
  <c r="H57" i="14"/>
  <c r="H54" i="14"/>
  <c r="H51" i="14"/>
  <c r="H50" i="14"/>
  <c r="H41" i="14"/>
  <c r="H37" i="14"/>
  <c r="H32" i="14"/>
  <c r="H28" i="14"/>
  <c r="H23" i="14"/>
  <c r="H19" i="14"/>
  <c r="H14" i="14"/>
  <c r="H10" i="14"/>
  <c r="H56" i="14"/>
  <c r="H55" i="14"/>
  <c r="H45" i="14"/>
  <c r="H40" i="14"/>
  <c r="H36" i="14"/>
  <c r="H31" i="14"/>
  <c r="H27" i="14"/>
  <c r="H22" i="14"/>
  <c r="H18" i="14"/>
  <c r="H13" i="14"/>
  <c r="H44" i="14"/>
  <c r="H60" i="14"/>
  <c r="H59" i="14"/>
  <c r="H43" i="14"/>
  <c r="H39" i="14"/>
  <c r="H34" i="14"/>
  <c r="H30" i="14"/>
  <c r="H25" i="14"/>
  <c r="H21" i="14"/>
  <c r="H16" i="14"/>
  <c r="H12" i="14"/>
  <c r="G161" i="14"/>
  <c r="G157" i="14"/>
  <c r="G160" i="14"/>
  <c r="G155" i="14"/>
  <c r="G159" i="14"/>
  <c r="G158" i="14"/>
  <c r="G154" i="14"/>
  <c r="G150" i="14"/>
  <c r="G146" i="14"/>
  <c r="G141" i="14"/>
  <c r="G137" i="14"/>
  <c r="G132" i="14"/>
  <c r="G128" i="14"/>
  <c r="G123" i="14"/>
  <c r="G119" i="14"/>
  <c r="G114" i="14"/>
  <c r="G110" i="14"/>
  <c r="G105" i="14"/>
  <c r="G101" i="14"/>
  <c r="G97" i="14"/>
  <c r="G92" i="14"/>
  <c r="G88" i="14"/>
  <c r="G83" i="14"/>
  <c r="G78" i="14"/>
  <c r="G73" i="14"/>
  <c r="G69" i="14"/>
  <c r="G64" i="14"/>
  <c r="G60" i="14"/>
  <c r="G56" i="14"/>
  <c r="G51" i="14"/>
  <c r="G153" i="14"/>
  <c r="G149" i="14"/>
  <c r="G145" i="14"/>
  <c r="G140" i="14"/>
  <c r="G136" i="14"/>
  <c r="G131" i="14"/>
  <c r="G127" i="14"/>
  <c r="G122" i="14"/>
  <c r="G118" i="14"/>
  <c r="G113" i="14"/>
  <c r="G109" i="14"/>
  <c r="G104" i="14"/>
  <c r="G100" i="14"/>
  <c r="G96" i="14"/>
  <c r="G91" i="14"/>
  <c r="G87" i="14"/>
  <c r="G82" i="14"/>
  <c r="G77" i="14"/>
  <c r="G72" i="14"/>
  <c r="G68" i="14"/>
  <c r="G63" i="14"/>
  <c r="G59" i="14"/>
  <c r="G55" i="14"/>
  <c r="G50" i="14"/>
  <c r="G152" i="14"/>
  <c r="G148" i="14"/>
  <c r="G144" i="14"/>
  <c r="G139" i="14"/>
  <c r="G134" i="14"/>
  <c r="G130" i="14"/>
  <c r="G125" i="14"/>
  <c r="G121" i="14"/>
  <c r="G116" i="14"/>
  <c r="G112" i="14"/>
  <c r="G108" i="14"/>
  <c r="G103" i="14"/>
  <c r="G99" i="14"/>
  <c r="G94" i="14"/>
  <c r="G90" i="14"/>
  <c r="G85" i="14"/>
  <c r="G81" i="14"/>
  <c r="G75" i="14"/>
  <c r="G71" i="14"/>
  <c r="G66" i="14"/>
  <c r="G62" i="14"/>
  <c r="G58" i="14"/>
  <c r="G54" i="14"/>
  <c r="G49" i="14"/>
  <c r="G44" i="14"/>
  <c r="G147" i="14"/>
  <c r="G111" i="14"/>
  <c r="G74" i="14"/>
  <c r="G43" i="14"/>
  <c r="G39" i="14"/>
  <c r="G34" i="14"/>
  <c r="G30" i="14"/>
  <c r="G25" i="14"/>
  <c r="G21" i="14"/>
  <c r="G16" i="14"/>
  <c r="G12" i="14"/>
  <c r="G151" i="14"/>
  <c r="G115" i="14"/>
  <c r="G79" i="14"/>
  <c r="G120" i="14"/>
  <c r="G84" i="14"/>
  <c r="G47" i="14"/>
  <c r="G42" i="14"/>
  <c r="G38" i="14"/>
  <c r="G33" i="14"/>
  <c r="G29" i="14"/>
  <c r="G24" i="14"/>
  <c r="G20" i="14"/>
  <c r="G15" i="14"/>
  <c r="G11" i="14"/>
  <c r="G124" i="14"/>
  <c r="G89" i="14"/>
  <c r="G52" i="14"/>
  <c r="G46" i="14"/>
  <c r="G129" i="14"/>
  <c r="G93" i="14"/>
  <c r="G57" i="14"/>
  <c r="G41" i="14"/>
  <c r="G37" i="14"/>
  <c r="G32" i="14"/>
  <c r="G28" i="14"/>
  <c r="G23" i="14"/>
  <c r="G19" i="14"/>
  <c r="G14" i="14"/>
  <c r="G10" i="14"/>
  <c r="G133" i="14"/>
  <c r="G98" i="14"/>
  <c r="G45" i="14"/>
  <c r="G138" i="14"/>
  <c r="G102" i="14"/>
  <c r="G65" i="14"/>
  <c r="G40" i="14"/>
  <c r="G36" i="14"/>
  <c r="G31" i="14"/>
  <c r="G27" i="14"/>
  <c r="G22" i="14"/>
  <c r="G18" i="14"/>
  <c r="G13" i="14"/>
  <c r="G143" i="14"/>
  <c r="G106" i="14"/>
  <c r="G70" i="14"/>
  <c r="G61" i="14"/>
  <c r="J23" i="18"/>
  <c r="J19" i="18"/>
  <c r="J13" i="18"/>
  <c r="J22" i="18"/>
  <c r="J18" i="18"/>
  <c r="J21" i="18"/>
  <c r="J20" i="18"/>
  <c r="J16" i="18"/>
  <c r="J24" i="18"/>
  <c r="J17" i="18"/>
  <c r="K22" i="18"/>
  <c r="K18" i="18"/>
  <c r="K21" i="18"/>
  <c r="K17" i="18"/>
  <c r="K23" i="18"/>
  <c r="K19" i="18"/>
  <c r="K13" i="18"/>
  <c r="K20" i="18"/>
  <c r="K24" i="18"/>
  <c r="K16" i="18"/>
</calcChain>
</file>

<file path=xl/sharedStrings.xml><?xml version="1.0" encoding="utf-8"?>
<sst xmlns="http://schemas.openxmlformats.org/spreadsheetml/2006/main" count="729" uniqueCount="235">
  <si>
    <t>Major ComplaintCategories-NF</t>
  </si>
  <si>
    <t>This report represents a consolidated view of Ombudsman data.</t>
  </si>
  <si>
    <t>Please see footer below to confirm which filings are included or excluded from this rollup summary view</t>
  </si>
  <si>
    <t xml:space="preserve"> </t>
  </si>
  <si>
    <t>Table of Contents</t>
  </si>
  <si>
    <t>Major Complaint Code Category Information</t>
  </si>
  <si>
    <t>Nursing Facilities</t>
  </si>
  <si>
    <t>Closed Cases</t>
  </si>
  <si>
    <t xml:space="preserve">Total Nursing Facility Complaints </t>
  </si>
  <si>
    <t>A. Abuse, Gross Neglect, Exploitation</t>
  </si>
  <si>
    <t>B. Access to Information</t>
  </si>
  <si>
    <t>C. Admission, Transfer, Discharge, Eviction</t>
  </si>
  <si>
    <t>D. Autonomy, Choice, Rights, Privacy</t>
  </si>
  <si>
    <t xml:space="preserve">E. Financial, Property </t>
  </si>
  <si>
    <t>F. Care</t>
  </si>
  <si>
    <t>G. Rehabilitation or Maintenance of Function</t>
  </si>
  <si>
    <t>H. Restraints - Chemical and Physical</t>
  </si>
  <si>
    <t>I. Activities and Social Services</t>
  </si>
  <si>
    <t>J. Dietary</t>
  </si>
  <si>
    <t>K. Environment</t>
  </si>
  <si>
    <t>L. Policies, Procedures, Attitudes, Resources</t>
  </si>
  <si>
    <t>M. Staffing</t>
  </si>
  <si>
    <t>N. Certification/Licensing Agency</t>
  </si>
  <si>
    <t>O. State Medicaid Agency</t>
  </si>
  <si>
    <t>P. System/ Others</t>
  </si>
  <si>
    <t>NORS Multi - Year Complaint Trends Report</t>
  </si>
  <si>
    <t>FY 2015, 2016, 2017, 2018, 2019</t>
  </si>
  <si>
    <t>Closed Cases All</t>
  </si>
  <si>
    <t>Total number of cases closed:</t>
  </si>
  <si>
    <t>1. Resident:</t>
  </si>
  <si>
    <t>2. Relative/friend of resident:</t>
  </si>
  <si>
    <t>3. Non-relative guardian, legal representative:</t>
  </si>
  <si>
    <t>4. Ombudsman/ombudsman volunteer:</t>
  </si>
  <si>
    <t>5. Facility administrator/staff or former staff:</t>
  </si>
  <si>
    <t>6. Other medical:  physician/staff:</t>
  </si>
  <si>
    <t>7. Rep of other health or soc svc agency:</t>
  </si>
  <si>
    <t>8. Unknown/anonymous:</t>
  </si>
  <si>
    <t xml:space="preserve">9. Other:  </t>
  </si>
  <si>
    <t>Closed Cases Nursing Facility</t>
  </si>
  <si>
    <t>Closed Cases Board &amp; Care</t>
  </si>
  <si>
    <t>Closed Cases Other</t>
  </si>
  <si>
    <t xml:space="preserve">NORS Multi-Year Complaint Trends Report </t>
  </si>
  <si>
    <t>Major ComplaintCategories-All</t>
  </si>
  <si>
    <t>All Facilities/Settings</t>
  </si>
  <si>
    <t>Total Complaints (All Facilities/Settings)</t>
  </si>
  <si>
    <t>Q. Complaints About Services in Settings Other</t>
  </si>
  <si>
    <t>Complainant</t>
  </si>
  <si>
    <t>Major Complaint Categories</t>
  </si>
  <si>
    <t>Major Complaint Categories - All Facilities/Settings</t>
  </si>
  <si>
    <t>Major Complaint Categories - Nursing Facilities</t>
  </si>
  <si>
    <t>Major Complaint Categories - Board and Care Facilities</t>
  </si>
  <si>
    <t>Major Complaint Categories - Other Settings</t>
  </si>
  <si>
    <t>Minor Complaint Categories</t>
  </si>
  <si>
    <t>Minor  Complaint Categories - All Facilities/Settings</t>
  </si>
  <si>
    <t>Minor  Complaint Categories - Nursing Facilities</t>
  </si>
  <si>
    <t>Minor Complaint Categories - Board and Care Facilities</t>
  </si>
  <si>
    <t>Minor Complaint Categories - Other Settings</t>
  </si>
  <si>
    <t>Dispositions</t>
  </si>
  <si>
    <t>Disposition Categories/Verified  Complaints  - All Facilities/Settings</t>
  </si>
  <si>
    <t>Disposition Categories/Verified  Complaints - Nursing Facilities</t>
  </si>
  <si>
    <t>Disposition Categories/Verified  Complaints - Board and Care Facilities</t>
  </si>
  <si>
    <t>Disposition Categories/Verified  Complaints - Other Settings</t>
  </si>
  <si>
    <t>Total State Count Included in 2015,2016,2017,2018,2019: 52</t>
  </si>
  <si>
    <t>Included in Report: AK,AL,AR,AZ,CA,CO,CT,DC,DE,FL,GA,HI,IA,ID,IL,IN,KS,KY,LA,MA,MD,ME,MI,MN,MO,MS,MT,NC,ND,NE,NH,NJ,NM,NV,NY,OH,OK,OR,PA,PR,RI,SC,SD,TN,TX,UT,VA,VT,WA,WI,WV,WY</t>
  </si>
  <si>
    <t>NORS Multi-Year Complaint Trends Report</t>
  </si>
  <si>
    <t>Dispositions-OT</t>
  </si>
  <si>
    <t>Please see footer below to confirm which filings are included or excluded from this rollup summary view.</t>
  </si>
  <si>
    <t>Disposition and Verification Information</t>
  </si>
  <si>
    <t>Other Settings</t>
  </si>
  <si>
    <t>Total Complaints Closed</t>
  </si>
  <si>
    <t>Verified Complaints</t>
  </si>
  <si>
    <t>Disposition Value</t>
  </si>
  <si>
    <t>Requires government policy or regulatory change or legislative action to resolve</t>
  </si>
  <si>
    <t>Not resolved to the satisfaction of resident or complainant</t>
  </si>
  <si>
    <t>Withdrawn by resident or complainant</t>
  </si>
  <si>
    <t>Referred to other agency for resolution - Report of final disposition not obtained</t>
  </si>
  <si>
    <t>Referred to other agency for resolution - Other agency failed to act on complaint</t>
  </si>
  <si>
    <t>Referred to other agency for resolution - Agency did not substantiate complaint</t>
  </si>
  <si>
    <t>No action needed or appropriate</t>
  </si>
  <si>
    <t>Partially resolved  but some problem remained</t>
  </si>
  <si>
    <t>Resolved to satisfaction of resident or complainant</t>
  </si>
  <si>
    <t>Dispositions-BC</t>
  </si>
  <si>
    <t>Board and Care Facilities</t>
  </si>
  <si>
    <t>Dispositions-NF</t>
  </si>
  <si>
    <t>Dispositions-ALL</t>
  </si>
  <si>
    <t>Minor ComplaintCodes-BC-OT</t>
  </si>
  <si>
    <t>Minor Complaint Code Information</t>
  </si>
  <si>
    <t>Board and Care Facilities and Other Settings</t>
  </si>
  <si>
    <t>Total Complaints</t>
  </si>
  <si>
    <t>1. Abuse, physical</t>
  </si>
  <si>
    <t>2. Abuse, sexual</t>
  </si>
  <si>
    <t>3. Abuse, verbal/psychological</t>
  </si>
  <si>
    <t xml:space="preserve">4. Financial exploitation </t>
  </si>
  <si>
    <t>5. Gross neglect</t>
  </si>
  <si>
    <t>6. Resident-to-resident physical or sexual abuse</t>
  </si>
  <si>
    <t>Total A. Abuse, Gross Neglect, Exploitation</t>
  </si>
  <si>
    <t>B. Access to Information by Resident or Resident’s Representative</t>
  </si>
  <si>
    <t>8. Access to own records</t>
  </si>
  <si>
    <t>9. Access by or to ombudsman/visitors</t>
  </si>
  <si>
    <t>10. Access to facility survey/staffing reports/license</t>
  </si>
  <si>
    <t>11. Information regarding advance directive</t>
  </si>
  <si>
    <t>12. Information regarding medical condition, treatment and any changes</t>
  </si>
  <si>
    <t>13. Information regarding rights, benefits, services, the resident’s right to complain</t>
  </si>
  <si>
    <t>14. Information communicated in understandable language</t>
  </si>
  <si>
    <t>Total B. Access to Information by Resident or Resident’s Representative</t>
  </si>
  <si>
    <t>16. Admission contract and/or procedure</t>
  </si>
  <si>
    <t>17. Appeal Process - absent, not followed</t>
  </si>
  <si>
    <t>18. Bed hold - written notice, refusal to admit</t>
  </si>
  <si>
    <t>19. Discharge/eviction - planning, notice, procedure, implementation, inc. abandonment</t>
  </si>
  <si>
    <t>20. Discrimination in admission due to condition, disability</t>
  </si>
  <si>
    <t>21. Discrimination in admission due to Medicaid status</t>
  </si>
  <si>
    <t>22. Room assignment/room change/interfaculty transfer</t>
  </si>
  <si>
    <t>Total C. Admission, Transfer, Discharge, Eviction</t>
  </si>
  <si>
    <t>D. Autonomy, Choice, Preference, Exercise of Rights, Privacy</t>
  </si>
  <si>
    <t>24. Choose personal physician, pharmacy/hospice/other health care provider</t>
  </si>
  <si>
    <t>25. Confinement in facility against will</t>
  </si>
  <si>
    <t>26. Dignity, respect - staff attitudes</t>
  </si>
  <si>
    <t>27. Exercise preference/choice and/or civil/religious rights, individual’s right to smoke</t>
  </si>
  <si>
    <t>28. Exercise right to refuse care/treatment</t>
  </si>
  <si>
    <t>29. Language barrier in daily routine</t>
  </si>
  <si>
    <t>30. Participate in care planning by resident and/or designated surrogate</t>
  </si>
  <si>
    <t>31. Privacy - telephone, visitors, couples, mail</t>
  </si>
  <si>
    <t>32. Privacy in treatment, confidentiality</t>
  </si>
  <si>
    <t>33. Response to complaints</t>
  </si>
  <si>
    <t>34. Reprisal, retaliation</t>
  </si>
  <si>
    <t>Total D. Autonomy, Choice, Preference, Exercise of Rights, Privacy</t>
  </si>
  <si>
    <t>E. Financial, Property (Except for Financial Exploitation)</t>
  </si>
  <si>
    <t>36. Billing/charges – notice, approval, questionable, accounting wrong or denied</t>
  </si>
  <si>
    <t>37. Personal funds - mismanages, access denied, deposits or other money not returned</t>
  </si>
  <si>
    <t>38. Personal property lost, stolen, used by others, destroyed</t>
  </si>
  <si>
    <t>Total E. Financial, Property</t>
  </si>
  <si>
    <t>40. Accident or injury of unknown origin, falls, improper handling</t>
  </si>
  <si>
    <t>41. Failure to respond to requests for assistance</t>
  </si>
  <si>
    <t>42. Care plan/resident assessment - inadequate, failure to follow plan or physician orders</t>
  </si>
  <si>
    <t>43. Contracture</t>
  </si>
  <si>
    <t>44. Medications - administration, organization</t>
  </si>
  <si>
    <t>45. Personal hygiene (includes nail care &amp; oral hygiene) and adequacy of dressing &amp; grooming</t>
  </si>
  <si>
    <t>46. Physician services, including podiatrist</t>
  </si>
  <si>
    <t>47. Pressure sores, not turned</t>
  </si>
  <si>
    <t>48. Symptoms unattended, including pain, pain not managed, no notice to others of changes in condition</t>
  </si>
  <si>
    <t>49. Toileting</t>
  </si>
  <si>
    <t>50. Tubes - neglect of catheter, gastric, NG tube</t>
  </si>
  <si>
    <t>51. Wandering, failure to accommodate/monitor exit seeking behavior</t>
  </si>
  <si>
    <t>Total F. Care</t>
  </si>
  <si>
    <t>53. Assistive devices or equipment</t>
  </si>
  <si>
    <t>54. Bowel and bladder training</t>
  </si>
  <si>
    <t>55. Dental services</t>
  </si>
  <si>
    <t xml:space="preserve">56. Mental health, psychosocial services </t>
  </si>
  <si>
    <t>57. Range of motion/ambulation</t>
  </si>
  <si>
    <t>58. Therapies - physical, occupational, speech</t>
  </si>
  <si>
    <t>59. Vision and hearing</t>
  </si>
  <si>
    <t>Total G. Rehabilitation or Maintenance of Function</t>
  </si>
  <si>
    <t>61. Physical restraint - assessment, use, monitoring</t>
  </si>
  <si>
    <t>62. Psychoactive drugs -  assessment, use, evaluation</t>
  </si>
  <si>
    <t>Total H. Restraints - Chemical and Physical</t>
  </si>
  <si>
    <t>64. Activities - choice and appropriateness</t>
  </si>
  <si>
    <t>65. Community interaction, transportation</t>
  </si>
  <si>
    <t>66. Resident conflict, including roommates</t>
  </si>
  <si>
    <t>67. Social services - availability/appropriateness</t>
  </si>
  <si>
    <t>Total I. Activities and Social Services</t>
  </si>
  <si>
    <t>69. Assistance in eating or assistive devices</t>
  </si>
  <si>
    <t>70. Fluid availability/hydration</t>
  </si>
  <si>
    <t>71. Food service - quantity, quality, variation, choice, condiments, utensils, menu</t>
  </si>
  <si>
    <t>72. Snacks, time span between meals, late/missed meals</t>
  </si>
  <si>
    <t>73. Temperature</t>
  </si>
  <si>
    <t>74. Therapeutic diet</t>
  </si>
  <si>
    <t>75. Weight loss due to inadequate nutrition</t>
  </si>
  <si>
    <t>Total J. Dietary</t>
  </si>
  <si>
    <t>77. Air/environment: temperature and quality (heating, cooling, ventilation, water, noise</t>
  </si>
  <si>
    <t>78. Cleanliness, pests, general housekeeping</t>
  </si>
  <si>
    <t>79. Equipment/building - disrepair, hazard, poor lighting, fire safety, not secure</t>
  </si>
  <si>
    <t>80. Furnishings, storage for residents</t>
  </si>
  <si>
    <t>81. Infection control</t>
  </si>
  <si>
    <t>82. Laundry - lost, condition</t>
  </si>
  <si>
    <t>83. Odors</t>
  </si>
  <si>
    <t>84. Space for activities, dining</t>
  </si>
  <si>
    <t>85. Supplies and linens</t>
  </si>
  <si>
    <t>86. Americans with Disabilities Act (ADA) accessibility</t>
  </si>
  <si>
    <t>Total K. Environment</t>
  </si>
  <si>
    <t xml:space="preserve">L. Policies, Procedures, Attitudes, Resources </t>
  </si>
  <si>
    <t>87. Abuse investigation/reporting, including failure to report</t>
  </si>
  <si>
    <t>88. Administrator(s) unresponsive, unavailable</t>
  </si>
  <si>
    <t>89. Grievance procedure</t>
  </si>
  <si>
    <t>90. Inappropriate or illegal policies, practices, record-keeping</t>
  </si>
  <si>
    <t>91. Insufficient funds to operate</t>
  </si>
  <si>
    <t>92. Operator inadequately trained</t>
  </si>
  <si>
    <t>93. Offering inappropriate level of care</t>
  </si>
  <si>
    <t>94. Resident or family council/committee interfered with, not supported</t>
  </si>
  <si>
    <t>Total L. Policies, Procedures, Attitudes, Resources</t>
  </si>
  <si>
    <t>96. Communication, language barrier</t>
  </si>
  <si>
    <t>97. Shortage of staff</t>
  </si>
  <si>
    <t>98. Staff training</t>
  </si>
  <si>
    <t>99. Staff turn-over, over-use of nursing pools</t>
  </si>
  <si>
    <t>100. Staff unresponsive, unavailable</t>
  </si>
  <si>
    <t>101. Supervision</t>
  </si>
  <si>
    <t>102. Eating Assistants</t>
  </si>
  <si>
    <t>Total M. Staffing</t>
  </si>
  <si>
    <t>103. Access to information</t>
  </si>
  <si>
    <t>104. Complaint, response to</t>
  </si>
  <si>
    <t>105. Decertification/closure</t>
  </si>
  <si>
    <t>106. Sanction, including Intermediate</t>
  </si>
  <si>
    <t>107. Survey process</t>
  </si>
  <si>
    <t>108. Survey process - Ombudsman participation</t>
  </si>
  <si>
    <t>109. Transfer or eviction hearing</t>
  </si>
  <si>
    <t>Total N. Certification/Licensing Agency</t>
  </si>
  <si>
    <t>111. Access to information, application</t>
  </si>
  <si>
    <t>112. Denial of eligibility</t>
  </si>
  <si>
    <t>113. Non-covered services</t>
  </si>
  <si>
    <t>114. Personal Needs Allowance</t>
  </si>
  <si>
    <t>115. Services</t>
  </si>
  <si>
    <t>Total O. State Medicaid Agency</t>
  </si>
  <si>
    <t>P. System/Others</t>
  </si>
  <si>
    <t>117. Abuse/neglect/abandonment by family member/friend/guardian or, while on visit out of facility, any other person</t>
  </si>
  <si>
    <t>118. Bed shortage - placement</t>
  </si>
  <si>
    <t>119. Facilities operating without a license</t>
  </si>
  <si>
    <t>120. Family conflict; interference</t>
  </si>
  <si>
    <t>121. Financial exploitation or neglect by family or other not affiliated with facility</t>
  </si>
  <si>
    <t>122. Legal - guardianship, conservatorship, power of attorney, wills</t>
  </si>
  <si>
    <t>123. Medicare</t>
  </si>
  <si>
    <t>124. Mental health, developmental disabilities, including PASRR</t>
  </si>
  <si>
    <t>125. Problems with resident's physician/assistant</t>
  </si>
  <si>
    <t>126. Protective Service Agency</t>
  </si>
  <si>
    <t xml:space="preserve">127. SSA, SSI, VA, Other Benefits/Agencies </t>
  </si>
  <si>
    <t xml:space="preserve">128. Request for less restrictive placement </t>
  </si>
  <si>
    <t>Total P. System/Others</t>
  </si>
  <si>
    <t>Total Other Setting Complaints</t>
  </si>
  <si>
    <t>129 Home Care</t>
  </si>
  <si>
    <t>130 Hospital or hospice</t>
  </si>
  <si>
    <t>131 Public or other congregate housing not providing personal care</t>
  </si>
  <si>
    <t>132 Services from outside provider</t>
  </si>
  <si>
    <t xml:space="preserve">Total Q. Complaints About Services in Settings Other </t>
  </si>
  <si>
    <t>Major ComplaintCategories-BC-OT</t>
  </si>
  <si>
    <t>Total Board and Care Complaints</t>
  </si>
  <si>
    <t>Minor ComplaintCodes-All</t>
  </si>
  <si>
    <t>Minor ComplaintCodes-NF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</si>
</sst>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yy;@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</font>
    <font>
      <b/>
      <u/>
      <sz val="10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/>
    <xf numFmtId="0" fontId="23" fillId="0" borderId="0"/>
    <xf numFmtId="0" fontId="4" fillId="0" borderId="0">
      <alignment vertical="top"/>
    </xf>
    <xf numFmtId="0" fontId="6" fillId="0" borderId="0">
      <alignment vertical="top"/>
    </xf>
    <xf numFmtId="0" fontId="4" fillId="0" borderId="0">
      <alignment vertical="top"/>
    </xf>
    <xf numFmtId="0" fontId="6" fillId="0" borderId="0">
      <alignment vertical="top"/>
    </xf>
    <xf numFmtId="0" fontId="4" fillId="0" borderId="0">
      <alignment vertical="top"/>
    </xf>
    <xf numFmtId="9" fontId="2" fillId="0" borderId="0"/>
    <xf numFmtId="9" fontId="1" fillId="0" borderId="0"/>
  </cellStyleXfs>
  <cellXfs count="222">
    <xf numFmtId="0" fontId="0" fillId="0" borderId="0" xfId="0" applyNumberFormat="1" applyFont="1" applyFill="1" applyBorder="1"/>
    <xf numFmtId="0" fontId="8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49" fontId="7" fillId="0" borderId="1" xfId="0" applyNumberFormat="1" applyFont="1" applyFill="1" applyBorder="1" applyAlignment="1">
      <alignment vertical="center" wrapText="1" readingOrder="1"/>
    </xf>
    <xf numFmtId="49" fontId="8" fillId="0" borderId="1" xfId="0" applyNumberFormat="1" applyFont="1" applyFill="1" applyBorder="1" applyAlignment="1">
      <alignment vertical="center" wrapText="1" readingOrder="1"/>
    </xf>
    <xf numFmtId="0" fontId="7" fillId="0" borderId="1" xfId="6" applyNumberFormat="1" applyFont="1" applyFill="1" applyBorder="1" applyAlignment="1">
      <alignment vertical="center" wrapText="1" readingOrder="1"/>
    </xf>
    <xf numFmtId="3" fontId="7" fillId="0" borderId="1" xfId="0" applyNumberFormat="1" applyFont="1" applyFill="1" applyBorder="1" applyAlignment="1">
      <alignment vertical="center" readingOrder="1"/>
    </xf>
    <xf numFmtId="3" fontId="7" fillId="0" borderId="2" xfId="0" applyNumberFormat="1" applyFont="1" applyFill="1" applyBorder="1" applyAlignment="1">
      <alignment vertical="center" readingOrder="1"/>
    </xf>
    <xf numFmtId="0" fontId="14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0" fontId="7" fillId="0" borderId="1" xfId="0" applyNumberFormat="1" applyFont="1" applyFill="1" applyBorder="1" applyAlignment="1">
      <alignment vertical="center" readingOrder="1"/>
    </xf>
    <xf numFmtId="0" fontId="7" fillId="0" borderId="1" xfId="0" applyNumberFormat="1" applyFont="1" applyFill="1" applyBorder="1" applyAlignment="1">
      <alignment vertical="center" readingOrder="1"/>
    </xf>
    <xf numFmtId="0" fontId="7" fillId="0" borderId="2" xfId="0" applyNumberFormat="1" applyFont="1" applyFill="1" applyBorder="1" applyAlignment="1">
      <alignment vertical="center" readingOrder="1"/>
    </xf>
    <xf numFmtId="0" fontId="8" fillId="0" borderId="0" xfId="6" applyNumberFormat="1" applyFont="1" applyFill="1" applyBorder="1" applyAlignment="1">
      <alignment vertical="center" wrapText="1" readingOrder="1"/>
    </xf>
    <xf numFmtId="0" fontId="8" fillId="0" borderId="0" xfId="6" applyNumberFormat="1" applyFont="1" applyFill="1" applyBorder="1" applyAlignment="1">
      <alignment vertical="center" readingOrder="1"/>
    </xf>
    <xf numFmtId="14" fontId="8" fillId="0" borderId="0" xfId="6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0" fontId="15" fillId="0" borderId="0" xfId="6" applyNumberFormat="1" applyFont="1" applyFill="1" applyBorder="1" applyAlignment="1">
      <alignment vertical="center" readingOrder="1"/>
    </xf>
    <xf numFmtId="0" fontId="15" fillId="0" borderId="0" xfId="0" applyNumberFormat="1" applyFont="1" applyFill="1" applyBorder="1" applyAlignment="1">
      <alignment vertical="center" readingOrder="1"/>
    </xf>
    <xf numFmtId="0" fontId="8" fillId="2" borderId="1" xfId="0" applyNumberFormat="1" applyFont="1" applyFill="1" applyBorder="1" applyAlignment="1">
      <alignment vertical="center" wrapText="1" readingOrder="1"/>
    </xf>
    <xf numFmtId="0" fontId="7" fillId="2" borderId="2" xfId="0" applyNumberFormat="1" applyFont="1" applyFill="1" applyBorder="1" applyAlignment="1">
      <alignment vertical="center" readingOrder="1"/>
    </xf>
    <xf numFmtId="0" fontId="7" fillId="2" borderId="3" xfId="0" applyNumberFormat="1" applyFont="1" applyFill="1" applyBorder="1" applyAlignment="1">
      <alignment vertical="center" readingOrder="1"/>
    </xf>
    <xf numFmtId="0" fontId="8" fillId="2" borderId="3" xfId="0" applyNumberFormat="1" applyFont="1" applyFill="1" applyBorder="1" applyAlignment="1">
      <alignment vertical="center" readingOrder="1"/>
    </xf>
    <xf numFmtId="0" fontId="7" fillId="2" borderId="4" xfId="0" applyNumberFormat="1" applyFont="1" applyFill="1" applyBorder="1" applyAlignment="1">
      <alignment vertical="center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right" vertical="center" wrapText="1" readingOrder="1"/>
    </xf>
    <xf numFmtId="3" fontId="8" fillId="0" borderId="1" xfId="3" applyNumberFormat="1" applyFont="1" applyFill="1" applyBorder="1" applyAlignment="1">
      <alignment vertical="center" readingOrder="1"/>
    </xf>
    <xf numFmtId="10" fontId="8" fillId="0" borderId="5" xfId="3" applyNumberFormat="1" applyFont="1" applyFill="1" applyBorder="1" applyAlignment="1">
      <alignment vertical="center" readingOrder="1"/>
    </xf>
    <xf numFmtId="10" fontId="8" fillId="0" borderId="1" xfId="3" applyNumberFormat="1" applyFont="1" applyFill="1" applyBorder="1" applyAlignment="1">
      <alignment vertical="center" readingOrder="1"/>
    </xf>
    <xf numFmtId="3" fontId="8" fillId="0" borderId="2" xfId="3" applyNumberFormat="1" applyFont="1" applyFill="1" applyBorder="1" applyAlignment="1">
      <alignment vertical="center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3" fontId="7" fillId="0" borderId="1" xfId="3" applyNumberFormat="1" applyFont="1" applyFill="1" applyBorder="1" applyAlignment="1">
      <alignment vertical="center" readingOrder="1"/>
    </xf>
    <xf numFmtId="3" fontId="7" fillId="0" borderId="2" xfId="3" applyNumberFormat="1" applyFont="1" applyFill="1" applyBorder="1" applyAlignment="1">
      <alignment vertical="center" readingOrder="1"/>
    </xf>
    <xf numFmtId="1" fontId="8" fillId="0" borderId="4" xfId="3" applyNumberFormat="1" applyFont="1" applyFill="1" applyBorder="1" applyAlignment="1">
      <alignment vertical="center" readingOrder="1"/>
    </xf>
    <xf numFmtId="1" fontId="8" fillId="0" borderId="1" xfId="3" applyNumberFormat="1" applyFont="1" applyFill="1" applyBorder="1" applyAlignment="1">
      <alignment vertical="center" readingOrder="1"/>
    </xf>
    <xf numFmtId="0" fontId="7" fillId="0" borderId="1" xfId="6" applyNumberFormat="1" applyFont="1" applyFill="1" applyBorder="1" applyAlignment="1">
      <alignment horizontal="right" vertical="center" wrapText="1" readingOrder="1"/>
    </xf>
    <xf numFmtId="0" fontId="8" fillId="0" borderId="1" xfId="6" applyNumberFormat="1" applyFont="1" applyFill="1" applyBorder="1" applyAlignment="1">
      <alignment horizontal="left" vertical="center" wrapText="1" readingOrder="1"/>
    </xf>
    <xf numFmtId="0" fontId="8" fillId="0" borderId="1" xfId="6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right" vertical="center" readingOrder="1"/>
    </xf>
    <xf numFmtId="0" fontId="7" fillId="0" borderId="0" xfId="0" applyNumberFormat="1" applyFont="1" applyFill="1" applyBorder="1" applyAlignment="1">
      <alignment vertical="center" wrapText="1" readingOrder="1"/>
    </xf>
    <xf numFmtId="3" fontId="7" fillId="0" borderId="0" xfId="0" applyNumberFormat="1" applyFont="1" applyFill="1" applyBorder="1" applyAlignment="1">
      <alignment vertical="center" readingOrder="1"/>
    </xf>
    <xf numFmtId="10" fontId="7" fillId="0" borderId="0" xfId="0" applyNumberFormat="1" applyFont="1" applyFill="1" applyBorder="1" applyAlignment="1">
      <alignment vertical="center" readingOrder="1"/>
    </xf>
    <xf numFmtId="0" fontId="7" fillId="0" borderId="0" xfId="6" applyNumberFormat="1" applyFont="1" applyFill="1" applyBorder="1" applyAlignment="1">
      <alignment vertical="center" wrapText="1" readingOrder="1"/>
    </xf>
    <xf numFmtId="0" fontId="14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3" fontId="8" fillId="0" borderId="0" xfId="3" applyNumberFormat="1" applyFont="1" applyFill="1" applyBorder="1" applyAlignment="1">
      <alignment vertical="center" readingOrder="1"/>
    </xf>
    <xf numFmtId="0" fontId="16" fillId="0" borderId="0" xfId="2" applyNumberFormat="1" applyFont="1" applyFill="1" applyBorder="1" applyAlignment="1">
      <alignment vertical="center" readingOrder="1"/>
    </xf>
    <xf numFmtId="0" fontId="17" fillId="2" borderId="3" xfId="0" applyNumberFormat="1" applyFont="1" applyFill="1" applyBorder="1" applyAlignment="1">
      <alignment vertical="center" readingOrder="1"/>
    </xf>
    <xf numFmtId="0" fontId="7" fillId="0" borderId="6" xfId="0" applyNumberFormat="1" applyFont="1" applyFill="1" applyBorder="1" applyAlignment="1">
      <alignment horizontal="right" vertical="center" wrapText="1" readingOrder="1"/>
    </xf>
    <xf numFmtId="3" fontId="7" fillId="0" borderId="6" xfId="3" applyNumberFormat="1" applyFont="1" applyFill="1" applyBorder="1" applyAlignment="1">
      <alignment vertical="center" readingOrder="1"/>
    </xf>
    <xf numFmtId="10" fontId="7" fillId="0" borderId="7" xfId="0" applyNumberFormat="1" applyFont="1" applyFill="1" applyBorder="1" applyAlignment="1">
      <alignment vertical="center" readingOrder="1"/>
    </xf>
    <xf numFmtId="10" fontId="7" fillId="0" borderId="4" xfId="0" applyNumberFormat="1" applyFont="1" applyFill="1" applyBorder="1" applyAlignment="1">
      <alignment vertical="center" readingOrder="1"/>
    </xf>
    <xf numFmtId="10" fontId="7" fillId="0" borderId="1" xfId="0" applyNumberFormat="1" applyFont="1" applyFill="1" applyBorder="1" applyAlignment="1">
      <alignment vertical="center" readingOrder="1"/>
    </xf>
    <xf numFmtId="0" fontId="5" fillId="0" borderId="0" xfId="6" applyNumberFormat="1" applyFont="1" applyFill="1" applyBorder="1" applyAlignment="1">
      <alignment vertical="center" readingOrder="1"/>
    </xf>
    <xf numFmtId="14" fontId="5" fillId="0" borderId="0" xfId="6" applyNumberFormat="1" applyFont="1" applyFill="1" applyBorder="1" applyAlignment="1">
      <alignment vertical="center" readingOrder="1"/>
    </xf>
    <xf numFmtId="0" fontId="11" fillId="0" borderId="0" xfId="0" applyNumberFormat="1" applyFont="1" applyFill="1" applyBorder="1" applyAlignment="1">
      <alignment vertical="center" readingOrder="1"/>
    </xf>
    <xf numFmtId="0" fontId="6" fillId="0" borderId="0" xfId="6" applyNumberFormat="1" applyFont="1" applyFill="1" applyBorder="1" applyAlignment="1">
      <alignment vertical="center" readingOrder="1"/>
    </xf>
    <xf numFmtId="0" fontId="10" fillId="0" borderId="0" xfId="0" applyNumberFormat="1" applyFont="1" applyFill="1" applyBorder="1" applyAlignment="1">
      <alignment vertical="center" readingOrder="1"/>
    </xf>
    <xf numFmtId="0" fontId="9" fillId="2" borderId="1" xfId="0" applyNumberFormat="1" applyFont="1" applyFill="1" applyBorder="1" applyAlignment="1">
      <alignment vertical="center" readingOrder="1"/>
    </xf>
    <xf numFmtId="0" fontId="10" fillId="2" borderId="2" xfId="0" applyNumberFormat="1" applyFont="1" applyFill="1" applyBorder="1" applyAlignment="1">
      <alignment vertical="center" readingOrder="1"/>
    </xf>
    <xf numFmtId="0" fontId="10" fillId="2" borderId="3" xfId="0" applyNumberFormat="1" applyFont="1" applyFill="1" applyBorder="1" applyAlignment="1">
      <alignment vertical="center" readingOrder="1"/>
    </xf>
    <xf numFmtId="0" fontId="9" fillId="2" borderId="3" xfId="0" applyNumberFormat="1" applyFont="1" applyFill="1" applyBorder="1" applyAlignment="1">
      <alignment vertical="center" readingOrder="1"/>
    </xf>
    <xf numFmtId="0" fontId="10" fillId="2" borderId="4" xfId="0" applyNumberFormat="1" applyFont="1" applyFill="1" applyBorder="1" applyAlignment="1">
      <alignment vertical="center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" fontId="8" fillId="0" borderId="1" xfId="3" applyNumberFormat="1" applyFont="1" applyFill="1" applyBorder="1" applyAlignment="1">
      <alignment horizontal="center" vertical="center" readingOrder="1"/>
    </xf>
    <xf numFmtId="1" fontId="8" fillId="0" borderId="2" xfId="3" applyNumberFormat="1" applyFont="1" applyFill="1" applyBorder="1" applyAlignment="1">
      <alignment horizontal="center" vertical="center" readingOrder="1"/>
    </xf>
    <xf numFmtId="1" fontId="8" fillId="0" borderId="5" xfId="3" applyNumberFormat="1" applyFont="1" applyFill="1" applyBorder="1" applyAlignment="1">
      <alignment horizontal="center" vertical="center" readingOrder="1"/>
    </xf>
    <xf numFmtId="0" fontId="11" fillId="0" borderId="0" xfId="0" applyNumberFormat="1" applyFont="1" applyFill="1" applyBorder="1" applyAlignment="1">
      <alignment horizontal="center" vertical="center" readingOrder="1"/>
    </xf>
    <xf numFmtId="0" fontId="9" fillId="0" borderId="1" xfId="0" applyNumberFormat="1" applyFont="1" applyFill="1" applyBorder="1" applyAlignment="1">
      <alignment vertical="center" wrapText="1" readingOrder="1"/>
    </xf>
    <xf numFmtId="3" fontId="5" fillId="0" borderId="1" xfId="0" applyNumberFormat="1" applyFont="1" applyFill="1" applyBorder="1" applyAlignment="1">
      <alignment vertical="center" readingOrder="1"/>
    </xf>
    <xf numFmtId="10" fontId="5" fillId="0" borderId="5" xfId="3" applyNumberFormat="1" applyFont="1" applyFill="1" applyBorder="1" applyAlignment="1">
      <alignment vertical="center" readingOrder="1"/>
    </xf>
    <xf numFmtId="10" fontId="5" fillId="0" borderId="1" xfId="3" applyNumberFormat="1" applyFont="1" applyFill="1" applyBorder="1" applyAlignment="1">
      <alignment vertical="center" readingOrder="1"/>
    </xf>
    <xf numFmtId="0" fontId="10" fillId="0" borderId="1" xfId="0" applyNumberFormat="1" applyFont="1" applyFill="1" applyBorder="1" applyAlignment="1">
      <alignment vertical="center" wrapText="1" readingOrder="1"/>
    </xf>
    <xf numFmtId="3" fontId="5" fillId="0" borderId="2" xfId="0" applyNumberFormat="1" applyFont="1" applyFill="1" applyBorder="1" applyAlignment="1">
      <alignment vertical="center" readingOrder="1"/>
    </xf>
    <xf numFmtId="3" fontId="6" fillId="0" borderId="1" xfId="3" applyNumberFormat="1" applyFont="1" applyFill="1" applyBorder="1" applyAlignment="1">
      <alignment vertical="center" readingOrder="1"/>
    </xf>
    <xf numFmtId="3" fontId="6" fillId="0" borderId="2" xfId="3" applyNumberFormat="1" applyFont="1" applyFill="1" applyBorder="1" applyAlignment="1">
      <alignment vertical="center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1" fillId="0" borderId="1" xfId="0" applyNumberFormat="1" applyFont="1" applyFill="1" applyBorder="1" applyAlignment="1">
      <alignment vertical="center" readingOrder="1"/>
    </xf>
    <xf numFmtId="0" fontId="11" fillId="0" borderId="2" xfId="0" applyNumberFormat="1" applyFont="1" applyFill="1" applyBorder="1" applyAlignment="1">
      <alignment vertical="center" readingOrder="1"/>
    </xf>
    <xf numFmtId="3" fontId="6" fillId="0" borderId="1" xfId="0" applyNumberFormat="1" applyFont="1" applyFill="1" applyBorder="1" applyAlignment="1">
      <alignment vertical="center" readingOrder="1"/>
    </xf>
    <xf numFmtId="3" fontId="6" fillId="0" borderId="2" xfId="0" applyNumberFormat="1" applyFont="1" applyFill="1" applyBorder="1" applyAlignment="1">
      <alignment vertical="center" readingOrder="1"/>
    </xf>
    <xf numFmtId="0" fontId="10" fillId="0" borderId="2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center" readingOrder="1"/>
    </xf>
    <xf numFmtId="0" fontId="11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3" fillId="0" borderId="0" xfId="2" applyNumberFormat="1" applyFont="1" applyFill="1" applyBorder="1" applyAlignment="1">
      <alignment vertical="center" readingOrder="1"/>
    </xf>
    <xf numFmtId="164" fontId="5" fillId="0" borderId="0" xfId="6" applyNumberFormat="1" applyFont="1" applyFill="1" applyBorder="1" applyAlignment="1">
      <alignment vertical="center" readingOrder="1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10" fontId="5" fillId="0" borderId="5" xfId="3" applyNumberFormat="1" applyFont="1" applyFill="1" applyBorder="1" applyAlignment="1">
      <alignment vertical="center"/>
    </xf>
    <xf numFmtId="10" fontId="5" fillId="0" borderId="1" xfId="3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vertical="center"/>
    </xf>
    <xf numFmtId="3" fontId="6" fillId="0" borderId="2" xfId="3" applyNumberFormat="1" applyFont="1" applyFill="1" applyBorder="1" applyAlignment="1">
      <alignment vertical="center"/>
    </xf>
    <xf numFmtId="10" fontId="6" fillId="0" borderId="5" xfId="3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10" fontId="11" fillId="0" borderId="0" xfId="8" applyNumberFormat="1" applyFont="1" applyFill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vertical="center"/>
    </xf>
    <xf numFmtId="10" fontId="6" fillId="0" borderId="1" xfId="3" applyNumberFormat="1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10" fontId="5" fillId="0" borderId="4" xfId="3" applyNumberFormat="1" applyFont="1" applyFill="1" applyBorder="1" applyAlignment="1">
      <alignment vertical="center"/>
    </xf>
    <xf numFmtId="10" fontId="5" fillId="0" borderId="2" xfId="3" applyNumberFormat="1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vertical="center" readingOrder="1"/>
    </xf>
    <xf numFmtId="0" fontId="11" fillId="0" borderId="7" xfId="0" applyNumberFormat="1" applyFont="1" applyFill="1" applyBorder="1" applyAlignment="1">
      <alignment vertical="center" readingOrder="1"/>
    </xf>
    <xf numFmtId="10" fontId="5" fillId="0" borderId="7" xfId="3" applyNumberFormat="1" applyFont="1" applyFill="1" applyBorder="1" applyAlignment="1">
      <alignment vertical="center" readingOrder="1"/>
    </xf>
    <xf numFmtId="10" fontId="6" fillId="0" borderId="4" xfId="3" applyNumberFormat="1" applyFont="1" applyFill="1" applyBorder="1" applyAlignment="1">
      <alignment vertical="center" readingOrder="1"/>
    </xf>
    <xf numFmtId="0" fontId="11" fillId="0" borderId="4" xfId="0" applyNumberFormat="1" applyFont="1" applyFill="1" applyBorder="1" applyAlignment="1">
      <alignment vertical="center" readingOrder="1"/>
    </xf>
    <xf numFmtId="10" fontId="5" fillId="0" borderId="4" xfId="3" applyNumberFormat="1" applyFont="1" applyFill="1" applyBorder="1" applyAlignment="1">
      <alignment vertical="center" readingOrder="1"/>
    </xf>
    <xf numFmtId="10" fontId="6" fillId="0" borderId="1" xfId="3" applyNumberFormat="1" applyFont="1" applyFill="1" applyBorder="1" applyAlignment="1">
      <alignment vertical="center" readingOrder="1"/>
    </xf>
    <xf numFmtId="10" fontId="6" fillId="0" borderId="2" xfId="3" applyNumberFormat="1" applyFont="1" applyFill="1" applyBorder="1" applyAlignment="1">
      <alignment vertical="center" readingOrder="1"/>
    </xf>
    <xf numFmtId="10" fontId="5" fillId="0" borderId="2" xfId="3" applyNumberFormat="1" applyFont="1" applyFill="1" applyBorder="1" applyAlignment="1">
      <alignment vertical="center" readingOrder="1"/>
    </xf>
    <xf numFmtId="1" fontId="8" fillId="0" borderId="7" xfId="3" applyNumberFormat="1" applyFont="1" applyFill="1" applyBorder="1" applyAlignment="1">
      <alignment vertical="center" readingOrder="1"/>
    </xf>
    <xf numFmtId="0" fontId="7" fillId="0" borderId="7" xfId="0" applyNumberFormat="1" applyFont="1" applyFill="1" applyBorder="1" applyAlignment="1">
      <alignment vertical="center" readingOrder="1"/>
    </xf>
    <xf numFmtId="10" fontId="7" fillId="0" borderId="8" xfId="0" applyNumberFormat="1" applyFont="1" applyFill="1" applyBorder="1" applyAlignment="1">
      <alignment vertical="center" readingOrder="1"/>
    </xf>
    <xf numFmtId="0" fontId="7" fillId="0" borderId="4" xfId="0" applyNumberFormat="1" applyFont="1" applyFill="1" applyBorder="1" applyAlignment="1">
      <alignment vertical="center" readingOrder="1"/>
    </xf>
    <xf numFmtId="10" fontId="7" fillId="0" borderId="9" xfId="0" applyNumberFormat="1" applyFont="1" applyFill="1" applyBorder="1" applyAlignment="1">
      <alignment vertical="center" readingOrder="1"/>
    </xf>
    <xf numFmtId="10" fontId="7" fillId="0" borderId="6" xfId="0" applyNumberFormat="1" applyFont="1" applyFill="1" applyBorder="1" applyAlignment="1">
      <alignment vertical="center" readingOrder="1"/>
    </xf>
    <xf numFmtId="10" fontId="7" fillId="0" borderId="3" xfId="0" applyNumberFormat="1" applyFont="1" applyFill="1" applyBorder="1" applyAlignment="1">
      <alignment vertical="center" readingOrder="1"/>
    </xf>
    <xf numFmtId="1" fontId="8" fillId="0" borderId="3" xfId="3" applyNumberFormat="1" applyFont="1" applyFill="1" applyBorder="1" applyAlignment="1">
      <alignment vertical="center" readingOrder="1"/>
    </xf>
    <xf numFmtId="0" fontId="7" fillId="0" borderId="3" xfId="0" applyNumberFormat="1" applyFont="1" applyFill="1" applyBorder="1" applyAlignment="1">
      <alignment vertical="center" readingOrder="1"/>
    </xf>
    <xf numFmtId="10" fontId="7" fillId="0" borderId="10" xfId="0" applyNumberFormat="1" applyFont="1" applyFill="1" applyBorder="1" applyAlignment="1">
      <alignment vertical="center" readingOrder="1"/>
    </xf>
    <xf numFmtId="0" fontId="13" fillId="0" borderId="0" xfId="2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6" applyNumberFormat="1" applyFont="1" applyFill="1" applyBorder="1" applyAlignment="1">
      <alignment vertical="center" wrapText="1" readingOrder="1"/>
    </xf>
    <xf numFmtId="0" fontId="12" fillId="0" borderId="0" xfId="6" applyNumberFormat="1" applyFont="1" applyFill="1" applyBorder="1" applyAlignment="1">
      <alignment vertical="center" readingOrder="1"/>
    </xf>
    <xf numFmtId="0" fontId="6" fillId="0" borderId="0" xfId="0" applyNumberFormat="1" applyFont="1" applyFill="1" applyBorder="1" applyAlignment="1">
      <alignment vertical="center" readingOrder="1"/>
    </xf>
    <xf numFmtId="0" fontId="5" fillId="2" borderId="1" xfId="6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vertical="center"/>
    </xf>
    <xf numFmtId="10" fontId="6" fillId="0" borderId="5" xfId="3" applyNumberFormat="1" applyFont="1" applyFill="1" applyBorder="1" applyAlignment="1">
      <alignment horizontal="right" vertical="center"/>
    </xf>
    <xf numFmtId="10" fontId="6" fillId="0" borderId="1" xfId="3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>
      <alignment vertical="center" wrapText="1"/>
    </xf>
    <xf numFmtId="10" fontId="6" fillId="0" borderId="7" xfId="3" applyNumberFormat="1" applyFont="1" applyFill="1" applyBorder="1" applyAlignment="1">
      <alignment horizontal="right" vertical="center"/>
    </xf>
    <xf numFmtId="10" fontId="6" fillId="0" borderId="3" xfId="3" applyNumberFormat="1" applyFont="1" applyFill="1" applyBorder="1" applyAlignment="1">
      <alignment horizontal="right" vertical="center"/>
    </xf>
    <xf numFmtId="10" fontId="6" fillId="0" borderId="4" xfId="3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vertical="center" wrapText="1"/>
    </xf>
    <xf numFmtId="3" fontId="5" fillId="0" borderId="1" xfId="3" applyNumberFormat="1" applyFont="1" applyFill="1" applyBorder="1" applyAlignment="1">
      <alignment vertical="center" readingOrder="1"/>
    </xf>
    <xf numFmtId="3" fontId="5" fillId="0" borderId="2" xfId="3" applyNumberFormat="1" applyFont="1" applyFill="1" applyBorder="1" applyAlignment="1">
      <alignment vertical="center" readingOrder="1"/>
    </xf>
    <xf numFmtId="10" fontId="5" fillId="0" borderId="3" xfId="3" applyNumberFormat="1" applyFont="1" applyFill="1" applyBorder="1" applyAlignment="1">
      <alignment vertical="center" readingOrder="1"/>
    </xf>
    <xf numFmtId="3" fontId="10" fillId="0" borderId="1" xfId="0" applyNumberFormat="1" applyFont="1" applyFill="1" applyBorder="1" applyAlignment="1">
      <alignment vertical="center" readingOrder="1"/>
    </xf>
    <xf numFmtId="10" fontId="10" fillId="0" borderId="7" xfId="0" applyNumberFormat="1" applyFont="1" applyFill="1" applyBorder="1" applyAlignment="1">
      <alignment vertical="center" readingOrder="1"/>
    </xf>
    <xf numFmtId="10" fontId="10" fillId="0" borderId="1" xfId="0" applyNumberFormat="1" applyFont="1" applyFill="1" applyBorder="1" applyAlignment="1">
      <alignment vertical="center" readingOrder="1"/>
    </xf>
    <xf numFmtId="10" fontId="10" fillId="0" borderId="3" xfId="0" applyNumberFormat="1" applyFont="1" applyFill="1" applyBorder="1" applyAlignment="1">
      <alignment vertical="center" readingOrder="1"/>
    </xf>
    <xf numFmtId="10" fontId="10" fillId="0" borderId="4" xfId="0" applyNumberFormat="1" applyFont="1" applyFill="1" applyBorder="1" applyAlignment="1">
      <alignment vertical="center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3" fontId="4" fillId="0" borderId="1" xfId="0" applyNumberFormat="1" applyFont="1" applyFill="1" applyBorder="1" applyAlignment="1">
      <alignment vertical="center" readingOrder="1"/>
    </xf>
    <xf numFmtId="0" fontId="9" fillId="0" borderId="11" xfId="0" applyNumberFormat="1" applyFont="1" applyFill="1" applyBorder="1" applyAlignment="1">
      <alignment horizontal="right" vertical="center" wrapText="1" readingOrder="1"/>
    </xf>
    <xf numFmtId="3" fontId="5" fillId="0" borderId="11" xfId="0" applyNumberFormat="1" applyFont="1" applyFill="1" applyBorder="1" applyAlignment="1">
      <alignment vertical="center" readingOrder="1"/>
    </xf>
    <xf numFmtId="10" fontId="10" fillId="0" borderId="12" xfId="0" applyNumberFormat="1" applyFont="1" applyFill="1" applyBorder="1" applyAlignment="1">
      <alignment vertical="center" readingOrder="1"/>
    </xf>
    <xf numFmtId="10" fontId="10" fillId="0" borderId="11" xfId="0" applyNumberFormat="1" applyFont="1" applyFill="1" applyBorder="1" applyAlignment="1">
      <alignment vertical="center" readingOrder="1"/>
    </xf>
    <xf numFmtId="10" fontId="10" fillId="0" borderId="13" xfId="0" applyNumberFormat="1" applyFont="1" applyFill="1" applyBorder="1" applyAlignment="1">
      <alignment vertical="center" readingOrder="1"/>
    </xf>
    <xf numFmtId="10" fontId="10" fillId="0" borderId="14" xfId="0" applyNumberFormat="1" applyFont="1" applyFill="1" applyBorder="1" applyAlignment="1">
      <alignment vertical="center" readingOrder="1"/>
    </xf>
    <xf numFmtId="0" fontId="6" fillId="0" borderId="6" xfId="3" applyNumberFormat="1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vertical="center"/>
    </xf>
    <xf numFmtId="10" fontId="6" fillId="0" borderId="8" xfId="3" applyNumberFormat="1" applyFont="1" applyFill="1" applyBorder="1" applyAlignment="1">
      <alignment horizontal="right" vertical="center"/>
    </xf>
    <xf numFmtId="10" fontId="6" fillId="0" borderId="6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right" vertical="center"/>
    </xf>
    <xf numFmtId="10" fontId="6" fillId="0" borderId="9" xfId="3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2" applyNumberFormat="1" applyFont="1" applyFill="1" applyBorder="1"/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13" fillId="0" borderId="0" xfId="2" applyNumberFormat="1" applyFont="1" applyFill="1" applyBorder="1"/>
    <xf numFmtId="0" fontId="24" fillId="0" borderId="1" xfId="0" applyNumberFormat="1" applyFont="1" applyFill="1" applyBorder="1" applyAlignment="1">
      <alignment vertical="top" wrapText="1"/>
    </xf>
    <xf numFmtId="3" fontId="24" fillId="0" borderId="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/>
    <xf numFmtId="0" fontId="0" fillId="0" borderId="0" xfId="0" applyNumberFormat="1" applyFont="1" applyFill="1" applyBorder="1"/>
    <xf numFmtId="10" fontId="22" fillId="0" borderId="1" xfId="9" applyNumberFormat="1" applyFont="1" applyFill="1" applyBorder="1"/>
    <xf numFmtId="0" fontId="0" fillId="0" borderId="1" xfId="0" applyNumberFormat="1" applyFont="1" applyFill="1" applyBorder="1" applyAlignment="1">
      <alignment vertical="top" wrapText="1"/>
    </xf>
    <xf numFmtId="1" fontId="8" fillId="0" borderId="15" xfId="3" applyNumberFormat="1" applyFont="1" applyFill="1" applyBorder="1" applyAlignment="1">
      <alignment horizontal="center" vertical="center" readingOrder="1"/>
    </xf>
    <xf numFmtId="0" fontId="5" fillId="0" borderId="16" xfId="0" applyNumberFormat="1" applyFont="1" applyFill="1" applyBorder="1" applyAlignment="1">
      <alignment vertical="center" wrapText="1"/>
    </xf>
    <xf numFmtId="1" fontId="8" fillId="0" borderId="17" xfId="3" applyNumberFormat="1" applyFont="1" applyFill="1" applyBorder="1" applyAlignment="1">
      <alignment horizontal="center" vertical="center" readingOrder="1"/>
    </xf>
    <xf numFmtId="1" fontId="8" fillId="0" borderId="18" xfId="3" applyNumberFormat="1" applyFont="1" applyFill="1" applyBorder="1" applyAlignment="1">
      <alignment horizontal="center" vertical="center" readingOrder="1"/>
    </xf>
    <xf numFmtId="0" fontId="5" fillId="2" borderId="2" xfId="6" applyNumberFormat="1" applyFont="1" applyFill="1" applyBorder="1" applyAlignment="1">
      <alignment vertical="center" readingOrder="1"/>
    </xf>
    <xf numFmtId="0" fontId="5" fillId="2" borderId="3" xfId="6" applyNumberFormat="1" applyFont="1" applyFill="1" applyBorder="1" applyAlignment="1">
      <alignment vertical="center" readingOrder="1"/>
    </xf>
    <xf numFmtId="0" fontId="5" fillId="2" borderId="4" xfId="6" applyNumberFormat="1" applyFont="1" applyFill="1" applyBorder="1" applyAlignment="1">
      <alignment vertical="center" readingOrder="1"/>
    </xf>
    <xf numFmtId="1" fontId="8" fillId="0" borderId="19" xfId="3" applyNumberFormat="1" applyFont="1" applyFill="1" applyBorder="1" applyAlignment="1">
      <alignment horizontal="center" vertical="center" readingOrder="1"/>
    </xf>
    <xf numFmtId="1" fontId="8" fillId="0" borderId="4" xfId="3" applyNumberFormat="1" applyFont="1" applyFill="1" applyBorder="1" applyAlignment="1">
      <alignment horizontal="center" vertical="center" readingOrder="1"/>
    </xf>
    <xf numFmtId="10" fontId="22" fillId="0" borderId="4" xfId="9" applyNumberFormat="1" applyFont="1" applyFill="1" applyBorder="1"/>
    <xf numFmtId="1" fontId="8" fillId="0" borderId="20" xfId="3" applyNumberFormat="1" applyFont="1" applyFill="1" applyBorder="1" applyAlignment="1">
      <alignment horizontal="center" vertical="center" readingOrder="1"/>
    </xf>
    <xf numFmtId="3" fontId="24" fillId="0" borderId="20" xfId="0" applyNumberFormat="1" applyFont="1" applyFill="1" applyBorder="1"/>
    <xf numFmtId="3" fontId="0" fillId="0" borderId="20" xfId="0" applyNumberFormat="1" applyFont="1" applyFill="1" applyBorder="1"/>
    <xf numFmtId="0" fontId="5" fillId="0" borderId="17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vertical="center"/>
    </xf>
  </cellXfs>
  <cellStyles count="10">
    <cellStyle name="Comma 2" xfId="1"/>
    <cellStyle name="Hyperlink" xfId="2" builtinId="8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Percent" xfId="8" builtinId="5"/>
    <cellStyle name="Percent 2" xfId="9"/>
  </cellStyles>
  <dxfs count="1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/>
  </sheetViews>
  <sheetFormatPr defaultColWidth="11.44140625" defaultRowHeight="13.8" x14ac:dyDescent="0.3"/>
  <cols>
    <col min="1" max="1" width="11.44140625" style="192" customWidth="1"/>
    <col min="2" max="16384" width="11.44140625" style="192"/>
  </cols>
  <sheetData>
    <row r="1" spans="1:1" x14ac:dyDescent="0.3">
      <c r="A1" s="193" t="s">
        <v>7</v>
      </c>
    </row>
    <row r="3" spans="1:1" x14ac:dyDescent="0.25">
      <c r="A3" s="198" t="s">
        <v>46</v>
      </c>
    </row>
    <row r="5" spans="1:1" s="194" customFormat="1" x14ac:dyDescent="0.3">
      <c r="A5" s="193" t="s">
        <v>47</v>
      </c>
    </row>
    <row r="7" spans="1:1" x14ac:dyDescent="0.25">
      <c r="A7" s="195" t="s">
        <v>48</v>
      </c>
    </row>
    <row r="8" spans="1:1" x14ac:dyDescent="0.25">
      <c r="A8" s="195" t="s">
        <v>49</v>
      </c>
    </row>
    <row r="9" spans="1:1" x14ac:dyDescent="0.25">
      <c r="A9" s="195" t="s">
        <v>50</v>
      </c>
    </row>
    <row r="10" spans="1:1" x14ac:dyDescent="0.25">
      <c r="A10" s="195" t="s">
        <v>51</v>
      </c>
    </row>
    <row r="12" spans="1:1" s="194" customFormat="1" x14ac:dyDescent="0.3">
      <c r="A12" s="193" t="s">
        <v>52</v>
      </c>
    </row>
    <row r="14" spans="1:1" x14ac:dyDescent="0.3">
      <c r="A14" s="145" t="s">
        <v>53</v>
      </c>
    </row>
    <row r="15" spans="1:1" x14ac:dyDescent="0.3">
      <c r="A15" s="145" t="s">
        <v>54</v>
      </c>
    </row>
    <row r="16" spans="1:1" x14ac:dyDescent="0.3">
      <c r="A16" s="145" t="s">
        <v>55</v>
      </c>
    </row>
    <row r="17" spans="1:2" x14ac:dyDescent="0.3">
      <c r="A17" s="145" t="s">
        <v>56</v>
      </c>
    </row>
    <row r="19" spans="1:2" s="194" customFormat="1" x14ac:dyDescent="0.3">
      <c r="A19" s="193" t="s">
        <v>57</v>
      </c>
    </row>
    <row r="21" spans="1:2" x14ac:dyDescent="0.3">
      <c r="A21" s="145" t="s">
        <v>58</v>
      </c>
    </row>
    <row r="22" spans="1:2" x14ac:dyDescent="0.3">
      <c r="A22" s="145" t="s">
        <v>59</v>
      </c>
    </row>
    <row r="23" spans="1:2" x14ac:dyDescent="0.3">
      <c r="A23" s="145" t="s">
        <v>60</v>
      </c>
    </row>
    <row r="24" spans="1:2" x14ac:dyDescent="0.3">
      <c r="A24" s="145" t="s">
        <v>61</v>
      </c>
    </row>
    <row r="26" spans="1:2" x14ac:dyDescent="0.3">
      <c r="A26" s="221" t="s">
        <v>62</v>
      </c>
      <c r="B26" s="221" t="s">
        <v>63</v>
      </c>
    </row>
  </sheetData>
  <phoneticPr fontId="0" type="noConversion"/>
  <hyperlinks>
    <hyperlink ref="A3" location="'Closed Cases'!A1" display="Complaint"/>
    <hyperlink ref="A7" location="'Major ComplaintCategories-All'!A1" display="Major Complaint Categories - All Facilities/Settings"/>
    <hyperlink ref="A8" location="'Major ComplaintCategories-NF'!A1" display="Major Complaint Categories - Nursing Facilities"/>
    <hyperlink ref="A9" location="'Major ComplaintCategories-BC-OT'!A1" display="Major Complaint Categories - Board and Care Facilities"/>
    <hyperlink ref="A10" location="'Major ComplaintCategories-BC-OT'!A1" display="Major Complaint Categories - Other Settings"/>
    <hyperlink ref="A14" location="'Minor ComplaintCodes-All'!A1" display="Minor  Complaint Categories - All Facilities/Settings"/>
    <hyperlink ref="A15" location="'Minor ComplaintCodes-NF'!A1" display="Minor  Complaint Categories - Nursing Facilities"/>
    <hyperlink ref="A16" location="'Minor ComplaintCodes-BC-OT'!A1" display="Minor Complaint Categories - Board and Care Facilities"/>
    <hyperlink ref="A17" location="'Minor ComplaintCodes-BC-OT'!A1" display="Minor Complaint Categories - Other Settings"/>
    <hyperlink ref="A21" location="'Dispositions-ALL'!A1" display="Disposition Categories/Verified  Complaints  - All Facilities/Settings"/>
    <hyperlink ref="A22" location="'Dispositions-NF'!A1" display="Disposition Categories/Verified  Complaints - Nursing Facilities"/>
    <hyperlink ref="A23" location="'Dispositions-BC'!A1" display="Disposition Categories/Verified  Complaints - Board and Care Facilities"/>
    <hyperlink ref="A24" location="'Dispositions-OT'!A1" display="Disposition Categories/Verified  Complaints - Other Settings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zoomScaleNormal="100" workbookViewId="0">
      <selection activeCell="K7" sqref="K7"/>
    </sheetView>
  </sheetViews>
  <sheetFormatPr defaultColWidth="11.44140625" defaultRowHeight="13.8" x14ac:dyDescent="0.3"/>
  <cols>
    <col min="1" max="1" width="37.88671875" style="113" customWidth="1"/>
    <col min="2" max="2" width="8.33203125" style="90" customWidth="1"/>
    <col min="3" max="5" width="8.44140625" style="90" customWidth="1"/>
    <col min="6" max="6" width="8.33203125" style="90" customWidth="1"/>
    <col min="7" max="11" width="8.6640625" style="90" customWidth="1"/>
    <col min="12" max="12" width="11.44140625" style="89" customWidth="1"/>
    <col min="13" max="16384" width="11.44140625" style="89"/>
  </cols>
  <sheetData>
    <row r="1" spans="1:12" x14ac:dyDescent="0.3">
      <c r="A1" s="55" t="s">
        <v>64</v>
      </c>
      <c r="B1" s="55"/>
      <c r="C1" s="55"/>
      <c r="D1" s="55" t="s">
        <v>26</v>
      </c>
      <c r="E1" s="55"/>
      <c r="F1" s="55"/>
      <c r="G1" s="55"/>
      <c r="H1" s="55" t="s">
        <v>83</v>
      </c>
      <c r="I1" s="55"/>
      <c r="J1" s="56"/>
      <c r="K1" s="55"/>
      <c r="L1" s="55"/>
    </row>
    <row r="2" spans="1:12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3">
      <c r="A3" s="58" t="s">
        <v>1</v>
      </c>
      <c r="B3" s="55"/>
      <c r="C3" s="55"/>
      <c r="D3" s="55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</row>
    <row r="4" spans="1:12" x14ac:dyDescent="0.3">
      <c r="A4" s="90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90" t="s">
        <v>3</v>
      </c>
      <c r="B5" s="58"/>
      <c r="C5" s="58"/>
      <c r="D5" s="58"/>
      <c r="E5" s="58"/>
      <c r="F5" s="58"/>
      <c r="G5" s="58"/>
      <c r="H5" s="58"/>
      <c r="I5" s="87" t="s">
        <v>4</v>
      </c>
      <c r="J5" s="58"/>
      <c r="K5" s="58"/>
      <c r="L5" s="58"/>
    </row>
    <row r="6" spans="1:12" x14ac:dyDescent="0.3">
      <c r="A6" s="91" t="s">
        <v>67</v>
      </c>
      <c r="B6" s="92"/>
      <c r="C6" s="93"/>
      <c r="D6" s="93"/>
      <c r="E6" s="93"/>
      <c r="F6" s="94" t="s">
        <v>6</v>
      </c>
      <c r="G6" s="93"/>
      <c r="H6" s="93"/>
      <c r="I6" s="93"/>
      <c r="J6" s="93"/>
      <c r="K6" s="95"/>
    </row>
    <row r="7" spans="1:12" x14ac:dyDescent="0.3">
      <c r="A7" s="9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2" x14ac:dyDescent="0.3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2" x14ac:dyDescent="0.3">
      <c r="A9" s="196" t="s">
        <v>7</v>
      </c>
      <c r="B9" s="97">
        <f>'Closed Cases'!B21</f>
        <v>92868</v>
      </c>
      <c r="C9" s="97">
        <f>'Closed Cases'!C21</f>
        <v>91936</v>
      </c>
      <c r="D9" s="97">
        <f>'Closed Cases'!D21</f>
        <v>91847</v>
      </c>
      <c r="E9" s="97">
        <f>'Closed Cases'!E21</f>
        <v>87802</v>
      </c>
      <c r="F9" s="97">
        <f>'Closed Cases'!F21</f>
        <v>88852</v>
      </c>
      <c r="G9" s="68"/>
      <c r="H9" s="66"/>
      <c r="I9" s="66"/>
      <c r="J9" s="66"/>
      <c r="K9" s="66"/>
    </row>
    <row r="10" spans="1:12" x14ac:dyDescent="0.3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2" x14ac:dyDescent="0.3">
      <c r="A11" s="96" t="s">
        <v>69</v>
      </c>
      <c r="B11" s="97">
        <f>SUM(B16:B24)</f>
        <v>140145</v>
      </c>
      <c r="C11" s="97">
        <f>SUM(C16:C24)</f>
        <v>141203</v>
      </c>
      <c r="D11" s="97">
        <f>SUM(D16:D24)</f>
        <v>144003</v>
      </c>
      <c r="E11" s="97">
        <f>SUM(E16:E24)</f>
        <v>138723</v>
      </c>
      <c r="F11" s="97">
        <f>SUM(F16:F24)</f>
        <v>142051</v>
      </c>
      <c r="G11" s="98"/>
      <c r="H11" s="99"/>
      <c r="I11" s="99"/>
      <c r="J11" s="99"/>
      <c r="K11" s="99"/>
    </row>
    <row r="12" spans="1:12" x14ac:dyDescent="0.3">
      <c r="A12" s="114"/>
      <c r="B12" s="97"/>
      <c r="C12" s="97"/>
      <c r="D12" s="97"/>
      <c r="E12" s="97"/>
      <c r="F12" s="101"/>
      <c r="G12" s="98"/>
      <c r="H12" s="99"/>
      <c r="I12" s="99"/>
      <c r="J12" s="99"/>
      <c r="K12" s="99"/>
    </row>
    <row r="13" spans="1:12" x14ac:dyDescent="0.3">
      <c r="A13" s="111" t="s">
        <v>70</v>
      </c>
      <c r="B13" s="102">
        <v>103596</v>
      </c>
      <c r="C13" s="102">
        <v>100913</v>
      </c>
      <c r="D13" s="102">
        <v>103085</v>
      </c>
      <c r="E13" s="102">
        <v>97327</v>
      </c>
      <c r="F13" s="103">
        <v>101624</v>
      </c>
      <c r="G13" s="119">
        <f>IF(B11=0,IF(B13=0,0,100%),(B13)/B11)</f>
        <v>0.73920582254093969</v>
      </c>
      <c r="H13" s="118">
        <f>IF(C11=0,IF(C13=0,0,100%),(C13)/C11)</f>
        <v>0.7146661189918061</v>
      </c>
      <c r="I13" s="120">
        <f>IF(D11=0,IF(D13=0,0,100%),(D13)/D11)</f>
        <v>0.71585314194843164</v>
      </c>
      <c r="J13" s="118">
        <f>IF(E11=0,IF(E13=0,0,100%),(E13)/E11)</f>
        <v>0.70159238194099027</v>
      </c>
      <c r="K13" s="116">
        <f>IF(F11=0,IF(F13=0,0,100%),(F13)/F11)</f>
        <v>0.71540503058760585</v>
      </c>
    </row>
    <row r="14" spans="1:12" x14ac:dyDescent="0.3">
      <c r="A14" s="105"/>
      <c r="B14" s="106"/>
      <c r="C14" s="106"/>
      <c r="D14" s="106"/>
      <c r="E14" s="106"/>
      <c r="F14" s="107"/>
      <c r="G14" s="121"/>
      <c r="H14" s="106"/>
      <c r="I14" s="106"/>
      <c r="J14" s="106"/>
      <c r="K14" s="123"/>
    </row>
    <row r="15" spans="1:12" x14ac:dyDescent="0.3">
      <c r="A15" s="96" t="s">
        <v>71</v>
      </c>
      <c r="B15" s="109"/>
      <c r="C15" s="109"/>
      <c r="D15" s="109"/>
      <c r="E15" s="109"/>
      <c r="F15" s="110"/>
      <c r="G15" s="122"/>
      <c r="H15" s="99"/>
      <c r="I15" s="99"/>
      <c r="J15" s="99"/>
      <c r="K15" s="124"/>
    </row>
    <row r="16" spans="1:12" ht="26.4" x14ac:dyDescent="0.3">
      <c r="A16" s="111" t="s">
        <v>72</v>
      </c>
      <c r="B16" s="109">
        <v>248</v>
      </c>
      <c r="C16" s="109">
        <v>265</v>
      </c>
      <c r="D16" s="109">
        <v>196</v>
      </c>
      <c r="E16" s="109">
        <v>327</v>
      </c>
      <c r="F16" s="109">
        <v>399</v>
      </c>
      <c r="G16" s="119">
        <f>IF(B11=0,IF(B16=0,0,100%),(B16)/B11)</f>
        <v>1.7695957758036319E-3</v>
      </c>
      <c r="H16" s="118">
        <f>IF(C11=0,IF(C16=0,0,100%),(C16)/C11)</f>
        <v>1.8767306643626552E-3</v>
      </c>
      <c r="I16" s="120">
        <f>IF(D11=0,IF(D16=0,0,100%),(D16)/D11)</f>
        <v>1.3610827552203773E-3</v>
      </c>
      <c r="J16" s="118">
        <f>IF(E11=0,IF(E16=0,0,100%),(E16)/E11)</f>
        <v>2.3572154581432063E-3</v>
      </c>
      <c r="K16" s="116">
        <f>IF(F11=0,IF(F16=0,0,100%),(F16)/F11)</f>
        <v>2.8088503424826294E-3</v>
      </c>
    </row>
    <row r="17" spans="1:11" ht="26.4" x14ac:dyDescent="0.3">
      <c r="A17" s="111" t="s">
        <v>73</v>
      </c>
      <c r="B17" s="109">
        <v>6024</v>
      </c>
      <c r="C17" s="109">
        <v>6113</v>
      </c>
      <c r="D17" s="109">
        <v>6789</v>
      </c>
      <c r="E17" s="109">
        <v>6211</v>
      </c>
      <c r="F17" s="109">
        <v>7580</v>
      </c>
      <c r="G17" s="119">
        <f>IF(B11=0,IF(B17=0,0,100%),(B17)/B11)</f>
        <v>4.2984052231617255E-2</v>
      </c>
      <c r="H17" s="118">
        <f>IF(C11=0,IF(C17=0,0,100%),(C17)/C11)</f>
        <v>4.3292281325467592E-2</v>
      </c>
      <c r="I17" s="120">
        <f>IF(D11=0,IF(D17=0,0,100%),(D17)/D11)</f>
        <v>4.7144851148934394E-2</v>
      </c>
      <c r="J17" s="118">
        <f>IF(E11=0,IF(E17=0,0,100%),(E17)/E11)</f>
        <v>4.4772676484793439E-2</v>
      </c>
      <c r="K17" s="116">
        <f>IF(F11=0,IF(F17=0,0,100%),(F17)/F11)</f>
        <v>5.3361116782000832E-2</v>
      </c>
    </row>
    <row r="18" spans="1:11" x14ac:dyDescent="0.3">
      <c r="A18" s="111" t="s">
        <v>74</v>
      </c>
      <c r="B18" s="109">
        <v>5821</v>
      </c>
      <c r="C18" s="109">
        <v>6464</v>
      </c>
      <c r="D18" s="109">
        <v>6870</v>
      </c>
      <c r="E18" s="109">
        <v>6037</v>
      </c>
      <c r="F18" s="109">
        <v>6952</v>
      </c>
      <c r="G18" s="119">
        <f>IF(B11=0,IF(B18=0,0,100%),(B18)/B11)</f>
        <v>4.1535552463519927E-2</v>
      </c>
      <c r="H18" s="118">
        <f>IF(C11=0,IF(C18=0,0,100%),(C18)/C11)</f>
        <v>4.5778064205434732E-2</v>
      </c>
      <c r="I18" s="120">
        <f>IF(D11=0,IF(D18=0,0,100%),(D18)/D11)</f>
        <v>4.7707339430428534E-2</v>
      </c>
      <c r="J18" s="118">
        <f>IF(E11=0,IF(E18=0,0,100%),(E18)/E11)</f>
        <v>4.351837835110256E-2</v>
      </c>
      <c r="K18" s="116">
        <f>IF(F11=0,IF(F18=0,0,100%),(F18)/F11)</f>
        <v>4.8940169375787566E-2</v>
      </c>
    </row>
    <row r="19" spans="1:11" ht="26.4" x14ac:dyDescent="0.3">
      <c r="A19" s="111" t="s">
        <v>75</v>
      </c>
      <c r="B19" s="109">
        <v>5280</v>
      </c>
      <c r="C19" s="109">
        <v>5120</v>
      </c>
      <c r="D19" s="109">
        <v>3967</v>
      </c>
      <c r="E19" s="109">
        <v>4008</v>
      </c>
      <c r="F19" s="109">
        <v>4839</v>
      </c>
      <c r="G19" s="119">
        <f>IF(B11=0,IF(B19=0,0,100%),(B19)/B11)</f>
        <v>3.7675264904206356E-2</v>
      </c>
      <c r="H19" s="118">
        <f>IF(C11=0,IF(C19=0,0,100%),(C19)/C11)</f>
        <v>3.6259852835987906E-2</v>
      </c>
      <c r="I19" s="120">
        <f>IF(D11=0,IF(D19=0,0,100%),(D19)/D11)</f>
        <v>2.7548037193669578E-2</v>
      </c>
      <c r="J19" s="118">
        <f>IF(E11=0,IF(E19=0,0,100%),(E19)/E11)</f>
        <v>2.8892108734672694E-2</v>
      </c>
      <c r="K19" s="116">
        <f>IF(F11=0,IF(F19=0,0,100%),(F19)/F11)</f>
        <v>3.4065230093417151E-2</v>
      </c>
    </row>
    <row r="20" spans="1:11" ht="26.4" x14ac:dyDescent="0.3">
      <c r="A20" s="111" t="s">
        <v>76</v>
      </c>
      <c r="B20" s="109">
        <v>171</v>
      </c>
      <c r="C20" s="109">
        <v>179</v>
      </c>
      <c r="D20" s="109">
        <v>160</v>
      </c>
      <c r="E20" s="109">
        <v>128</v>
      </c>
      <c r="F20" s="109">
        <v>169</v>
      </c>
      <c r="G20" s="119">
        <f>IF(B11=0,IF(B20=0,0,100%),(B20)/B11)</f>
        <v>1.2201648292839559E-3</v>
      </c>
      <c r="H20" s="118">
        <f>IF(C11=0,IF(C20=0,0,100%),(C20)/C11)</f>
        <v>1.2676784487581708E-3</v>
      </c>
      <c r="I20" s="120">
        <f>IF(D11=0,IF(D20=0,0,100%),(D20)/D11)</f>
        <v>1.111087963445206E-3</v>
      </c>
      <c r="J20" s="118">
        <f>IF(E11=0,IF(E20=0,0,100%),(E20)/E11)</f>
        <v>9.2270207535880857E-4</v>
      </c>
      <c r="K20" s="116">
        <f>IF(F11=0,IF(F20=0,0,100%),(F20)/F11)</f>
        <v>1.1897135535828681E-3</v>
      </c>
    </row>
    <row r="21" spans="1:11" ht="26.4" x14ac:dyDescent="0.3">
      <c r="A21" s="111" t="s">
        <v>77</v>
      </c>
      <c r="B21" s="109">
        <v>1124</v>
      </c>
      <c r="C21" s="109">
        <v>929</v>
      </c>
      <c r="D21" s="109">
        <v>800</v>
      </c>
      <c r="E21" s="109">
        <v>641</v>
      </c>
      <c r="F21" s="109">
        <v>651</v>
      </c>
      <c r="G21" s="119">
        <f>IF(B11=0,IF(B21=0,0,100%),(B21)/B11)</f>
        <v>8.0202647258196865E-3</v>
      </c>
      <c r="H21" s="118">
        <f>IF(C11=0,IF(C21=0,0,100%),(C21)/C11)</f>
        <v>6.5791803290298368E-3</v>
      </c>
      <c r="I21" s="120">
        <f>IF(D11=0,IF(D21=0,0,100%),(D21)/D11)</f>
        <v>5.5554398172260296E-3</v>
      </c>
      <c r="J21" s="118">
        <f>IF(E11=0,IF(E21=0,0,100%),(E21)/E11)</f>
        <v>4.6207189867577833E-3</v>
      </c>
      <c r="K21" s="116">
        <f>IF(F11=0,IF(F21=0,0,100%),(F21)/F11)</f>
        <v>4.5828610851032375E-3</v>
      </c>
    </row>
    <row r="22" spans="1:11" x14ac:dyDescent="0.3">
      <c r="A22" s="111" t="s">
        <v>78</v>
      </c>
      <c r="B22" s="109">
        <v>15732</v>
      </c>
      <c r="C22" s="109">
        <v>16791</v>
      </c>
      <c r="D22" s="109">
        <v>18052</v>
      </c>
      <c r="E22" s="109">
        <v>17059</v>
      </c>
      <c r="F22" s="109">
        <v>18269</v>
      </c>
      <c r="G22" s="119">
        <f>IF(B11=0,IF(B22=0,0,100%),(B22)/B11)</f>
        <v>0.11225516429412394</v>
      </c>
      <c r="H22" s="118">
        <f>IF(C11=0,IF(C22=0,0,100%),(C22)/C11)</f>
        <v>0.11891390409552205</v>
      </c>
      <c r="I22" s="120">
        <f>IF(D11=0,IF(D22=0,0,100%),(D22)/D11)</f>
        <v>0.12535849947570538</v>
      </c>
      <c r="J22" s="118">
        <f>IF(E11=0,IF(E22=0,0,100%),(E22)/E11)</f>
        <v>0.12297167737145247</v>
      </c>
      <c r="K22" s="116">
        <f>IF(F11=0,IF(F22=0,0,100%),(F22)/F11)</f>
        <v>0.12860873911482495</v>
      </c>
    </row>
    <row r="23" spans="1:11" ht="26.4" x14ac:dyDescent="0.3">
      <c r="A23" s="111" t="s">
        <v>79</v>
      </c>
      <c r="B23" s="109">
        <v>21323</v>
      </c>
      <c r="C23" s="109">
        <v>20915</v>
      </c>
      <c r="D23" s="109">
        <v>22583</v>
      </c>
      <c r="E23" s="109">
        <v>21513</v>
      </c>
      <c r="F23" s="109">
        <v>21790</v>
      </c>
      <c r="G23" s="119">
        <f>IF(B11=0,IF(B23=0,0,100%),(B23)/B11)</f>
        <v>0.15214955938492275</v>
      </c>
      <c r="H23" s="118">
        <f>IF(C11=0,IF(C23=0,0,100%),(C23)/C11)</f>
        <v>0.14812008243450919</v>
      </c>
      <c r="I23" s="120">
        <f>IF(D11=0,IF(D23=0,0,100%),(D23)/D11)</f>
        <v>0.15682312174051929</v>
      </c>
      <c r="J23" s="118">
        <f>IF(E11=0,IF(E23=0,0,100%),(E23)/E11)</f>
        <v>0.1550788261499535</v>
      </c>
      <c r="K23" s="116">
        <f>IF(F11=0,IF(F23=0,0,100%),(F23)/F11)</f>
        <v>0.15339561143532957</v>
      </c>
    </row>
    <row r="24" spans="1:11" ht="26.4" x14ac:dyDescent="0.3">
      <c r="A24" s="111" t="s">
        <v>80</v>
      </c>
      <c r="B24" s="109">
        <v>84422</v>
      </c>
      <c r="C24" s="109">
        <v>84427</v>
      </c>
      <c r="D24" s="109">
        <v>84586</v>
      </c>
      <c r="E24" s="109">
        <v>82799</v>
      </c>
      <c r="F24" s="109">
        <v>81402</v>
      </c>
      <c r="G24" s="119">
        <f>IF(B11=0,IF(B24=0,0,100%),(B24)/B11)</f>
        <v>0.60239038139070245</v>
      </c>
      <c r="H24" s="118">
        <f>IF(C11=0,IF(C24=0,0,100%),(C24)/C11)</f>
        <v>0.59791222566092783</v>
      </c>
      <c r="I24" s="120">
        <f>IF(D11=0,IF(D24=0,0,100%),(D24)/D11)</f>
        <v>0.58739054047485117</v>
      </c>
      <c r="J24" s="118">
        <f>IF(E11=0,IF(E24=0,0,100%),(E24)/E11)</f>
        <v>0.59686569638776554</v>
      </c>
      <c r="K24" s="116">
        <f>IF(F11=0,IF(F24=0,0,100%),(F24)/F11)</f>
        <v>0.5730477082174712</v>
      </c>
    </row>
    <row r="27" spans="1:11" x14ac:dyDescent="0.3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x14ac:dyDescent="0.3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x14ac:dyDescent="0.3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x14ac:dyDescent="0.3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x14ac:dyDescent="0.3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x14ac:dyDescent="0.3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x14ac:dyDescent="0.3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3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x14ac:dyDescent="0.3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3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x14ac:dyDescent="0.3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x14ac:dyDescent="0.3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3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x14ac:dyDescent="0.3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3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3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x14ac:dyDescent="0.3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x14ac:dyDescent="0.3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x14ac:dyDescent="0.3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x14ac:dyDescent="0.3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3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x14ac:dyDescent="0.3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x14ac:dyDescent="0.3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x14ac:dyDescent="0.3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x14ac:dyDescent="0.3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x14ac:dyDescent="0.3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x14ac:dyDescent="0.3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x14ac:dyDescent="0.3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x14ac:dyDescent="0.3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x14ac:dyDescent="0.3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x14ac:dyDescent="0.3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x14ac:dyDescent="0.3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x14ac:dyDescent="0.3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x14ac:dyDescent="0.3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x14ac:dyDescent="0.3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x14ac:dyDescent="0.3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x14ac:dyDescent="0.3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x14ac:dyDescent="0.3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x14ac:dyDescent="0.3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x14ac:dyDescent="0.3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x14ac:dyDescent="0.3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x14ac:dyDescent="0.3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x14ac:dyDescent="0.3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x14ac:dyDescent="0.3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x14ac:dyDescent="0.3">
      <c r="A71" s="112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x14ac:dyDescent="0.3">
      <c r="A72" s="112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x14ac:dyDescent="0.3">
      <c r="A73" s="112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x14ac:dyDescent="0.3">
      <c r="A74" s="112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x14ac:dyDescent="0.3">
      <c r="A75" s="112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x14ac:dyDescent="0.3">
      <c r="A76" s="112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x14ac:dyDescent="0.3">
      <c r="A77" s="112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x14ac:dyDescent="0.3">
      <c r="A78" s="112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x14ac:dyDescent="0.3">
      <c r="A79" s="112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x14ac:dyDescent="0.3">
      <c r="A80" s="112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x14ac:dyDescent="0.3">
      <c r="A81" s="112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x14ac:dyDescent="0.3">
      <c r="A82" s="11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x14ac:dyDescent="0.3">
      <c r="A83" s="112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x14ac:dyDescent="0.3">
      <c r="A84" s="112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x14ac:dyDescent="0.3">
      <c r="A85" s="112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x14ac:dyDescent="0.3">
      <c r="A86" s="112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x14ac:dyDescent="0.3">
      <c r="A87" s="112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x14ac:dyDescent="0.3">
      <c r="A88" s="112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x14ac:dyDescent="0.3">
      <c r="A89" s="112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x14ac:dyDescent="0.3">
      <c r="A90" s="112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x14ac:dyDescent="0.3">
      <c r="A91" s="112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x14ac:dyDescent="0.3">
      <c r="A92" s="112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x14ac:dyDescent="0.3">
      <c r="A93" s="112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x14ac:dyDescent="0.3">
      <c r="A94" s="112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x14ac:dyDescent="0.3">
      <c r="A95" s="112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x14ac:dyDescent="0.3">
      <c r="A96" s="11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x14ac:dyDescent="0.3">
      <c r="A97" s="112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x14ac:dyDescent="0.3">
      <c r="A98" s="11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x14ac:dyDescent="0.3">
      <c r="A99" s="112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x14ac:dyDescent="0.3">
      <c r="A100" s="112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x14ac:dyDescent="0.3">
      <c r="A101" s="112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x14ac:dyDescent="0.3">
      <c r="A102" s="112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x14ac:dyDescent="0.3">
      <c r="A103" s="112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x14ac:dyDescent="0.3">
      <c r="A104" s="112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x14ac:dyDescent="0.3">
      <c r="A105" s="112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x14ac:dyDescent="0.3">
      <c r="A106" s="112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x14ac:dyDescent="0.3">
      <c r="A107" s="112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x14ac:dyDescent="0.3">
      <c r="A108" s="112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x14ac:dyDescent="0.3">
      <c r="A109" s="112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x14ac:dyDescent="0.3">
      <c r="A110" s="112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x14ac:dyDescent="0.3">
      <c r="A111" s="112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x14ac:dyDescent="0.3">
      <c r="A112" s="112"/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x14ac:dyDescent="0.3">
      <c r="A113" s="112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3">
      <c r="A114" s="112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3">
      <c r="A115" s="112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3">
      <c r="A116" s="112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x14ac:dyDescent="0.3">
      <c r="A117" s="112"/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x14ac:dyDescent="0.3">
      <c r="A118" s="112"/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x14ac:dyDescent="0.3">
      <c r="A119" s="112"/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x14ac:dyDescent="0.3">
      <c r="A120" s="112"/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1" x14ac:dyDescent="0.3">
      <c r="A121" s="112"/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1" x14ac:dyDescent="0.3">
      <c r="A122" s="112"/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x14ac:dyDescent="0.3">
      <c r="A123" s="112"/>
      <c r="B123" s="89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x14ac:dyDescent="0.3">
      <c r="A124" s="112"/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x14ac:dyDescent="0.3">
      <c r="A125" s="112"/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x14ac:dyDescent="0.3">
      <c r="A126" s="112"/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1:11" x14ac:dyDescent="0.3">
      <c r="A127" s="112"/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x14ac:dyDescent="0.3">
      <c r="A128" s="112"/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1" x14ac:dyDescent="0.3">
      <c r="A129" s="112"/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1" x14ac:dyDescent="0.3">
      <c r="A130" s="112"/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x14ac:dyDescent="0.3">
      <c r="A131" s="112"/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x14ac:dyDescent="0.3">
      <c r="A132" s="112"/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x14ac:dyDescent="0.3">
      <c r="A133" s="112"/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1:11" x14ac:dyDescent="0.3">
      <c r="A134" s="112"/>
      <c r="B134" s="89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1" x14ac:dyDescent="0.3">
      <c r="A135" s="112"/>
      <c r="B135" s="89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1" x14ac:dyDescent="0.3">
      <c r="A136" s="112"/>
      <c r="B136" s="89"/>
      <c r="C136" s="89"/>
      <c r="D136" s="89"/>
      <c r="E136" s="89"/>
      <c r="F136" s="89"/>
      <c r="G136" s="89"/>
      <c r="H136" s="89"/>
      <c r="I136" s="89"/>
      <c r="J136" s="89"/>
      <c r="K136" s="89"/>
    </row>
  </sheetData>
  <phoneticPr fontId="0" type="noConversion"/>
  <conditionalFormatting sqref="G13:K24">
    <cfRule type="cellIs" dxfId="2" priority="1" operator="lessThan">
      <formula>0</formula>
    </cfRule>
  </conditionalFormatting>
  <hyperlinks>
    <hyperlink ref="I5" location="TOC!A1" display="Table of Content"/>
  </hyperlinks>
  <pageMargins left="0.62992125984252001" right="0.62992125984252001" top="0.74803149606299202" bottom="0.74803149606299202" header="0.31496062992126" footer="0.31496062992126"/>
  <pageSetup orientation="landscape"/>
  <headerFooter>
    <oddHeader>&amp;L&amp;"Arial,Regular"&amp;9NORS Multi-Year Complaints Trend Report</oddHeader>
    <oddFooter>&amp;L&amp;"Arial,Regular"&amp;7Included in Report: {0}
Excluded from Report: {1}
&amp;C&amp;"Arial,Regular"&amp;7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showGridLines="0" zoomScaleNormal="100" workbookViewId="0">
      <selection activeCell="K7" sqref="K7"/>
    </sheetView>
  </sheetViews>
  <sheetFormatPr defaultColWidth="11.44140625" defaultRowHeight="13.8" x14ac:dyDescent="0.3"/>
  <cols>
    <col min="1" max="1" width="37.88671875" style="113" customWidth="1"/>
    <col min="2" max="2" width="8.33203125" style="90" customWidth="1"/>
    <col min="3" max="5" width="8.44140625" style="90" customWidth="1"/>
    <col min="6" max="6" width="8.33203125" style="90" customWidth="1"/>
    <col min="7" max="11" width="8.6640625" style="90" customWidth="1"/>
    <col min="12" max="12" width="11.44140625" style="89" customWidth="1"/>
    <col min="13" max="16384" width="11.44140625" style="89"/>
  </cols>
  <sheetData>
    <row r="1" spans="1:12" x14ac:dyDescent="0.3">
      <c r="A1" s="55" t="s">
        <v>64</v>
      </c>
      <c r="B1" s="55"/>
      <c r="C1" s="55"/>
      <c r="D1" s="55" t="s">
        <v>26</v>
      </c>
      <c r="E1" s="55"/>
      <c r="F1" s="55"/>
      <c r="G1" s="55"/>
      <c r="H1" s="55" t="s">
        <v>81</v>
      </c>
      <c r="I1" s="55"/>
      <c r="J1" s="88"/>
      <c r="K1" s="55"/>
      <c r="L1" s="55"/>
    </row>
    <row r="2" spans="1:12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3">
      <c r="A3" s="58" t="s">
        <v>1</v>
      </c>
      <c r="B3" s="55"/>
      <c r="C3" s="55"/>
      <c r="D3" s="55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</row>
    <row r="4" spans="1:12" x14ac:dyDescent="0.3">
      <c r="A4" s="90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90" t="s">
        <v>3</v>
      </c>
      <c r="B5" s="58"/>
      <c r="C5" s="58"/>
      <c r="D5" s="58"/>
      <c r="E5" s="58"/>
      <c r="F5" s="58"/>
      <c r="G5" s="58"/>
      <c r="H5" s="58"/>
      <c r="I5" s="87" t="s">
        <v>4</v>
      </c>
      <c r="J5" s="58"/>
      <c r="K5" s="58"/>
      <c r="L5" s="58"/>
    </row>
    <row r="6" spans="1:12" x14ac:dyDescent="0.3">
      <c r="A6" s="91" t="s">
        <v>67</v>
      </c>
      <c r="B6" s="92"/>
      <c r="C6" s="93"/>
      <c r="D6" s="93"/>
      <c r="E6" s="93"/>
      <c r="F6" s="94" t="s">
        <v>82</v>
      </c>
      <c r="G6" s="93"/>
      <c r="H6" s="93"/>
      <c r="I6" s="93"/>
      <c r="J6" s="93"/>
      <c r="K6" s="95"/>
    </row>
    <row r="7" spans="1:12" x14ac:dyDescent="0.3">
      <c r="A7" s="9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2" x14ac:dyDescent="0.3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2" x14ac:dyDescent="0.3">
      <c r="A9" s="196" t="s">
        <v>7</v>
      </c>
      <c r="B9" s="97">
        <f>'Closed Cases'!B34</f>
        <v>33445</v>
      </c>
      <c r="C9" s="97">
        <f>'Closed Cases'!C34</f>
        <v>33318</v>
      </c>
      <c r="D9" s="97">
        <f>'Closed Cases'!D34</f>
        <v>33272</v>
      </c>
      <c r="E9" s="97">
        <f>'Closed Cases'!E34</f>
        <v>32412</v>
      </c>
      <c r="F9" s="97">
        <f>'Closed Cases'!F34</f>
        <v>32429</v>
      </c>
      <c r="G9" s="68"/>
      <c r="H9" s="66"/>
      <c r="I9" s="66"/>
      <c r="J9" s="66"/>
      <c r="K9" s="66"/>
    </row>
    <row r="10" spans="1:12" x14ac:dyDescent="0.3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2" x14ac:dyDescent="0.3">
      <c r="A11" s="96" t="s">
        <v>69</v>
      </c>
      <c r="B11" s="97">
        <f>SUM(B16:B24)</f>
        <v>55007</v>
      </c>
      <c r="C11" s="97">
        <f>SUM(C16:C24)</f>
        <v>54212</v>
      </c>
      <c r="D11" s="97">
        <f>SUM(D16:D24)</f>
        <v>53984</v>
      </c>
      <c r="E11" s="97">
        <f>SUM(E16:E24)</f>
        <v>52398</v>
      </c>
      <c r="F11" s="97">
        <f>SUM(F16:F24)</f>
        <v>53363</v>
      </c>
      <c r="G11" s="98"/>
      <c r="H11" s="99"/>
      <c r="I11" s="99"/>
      <c r="J11" s="99"/>
      <c r="K11" s="99"/>
    </row>
    <row r="12" spans="1:12" x14ac:dyDescent="0.3">
      <c r="A12" s="100"/>
      <c r="B12" s="97"/>
      <c r="C12" s="97"/>
      <c r="D12" s="97"/>
      <c r="E12" s="97"/>
      <c r="F12" s="101"/>
      <c r="G12" s="98"/>
      <c r="H12" s="99"/>
      <c r="I12" s="99"/>
      <c r="J12" s="99"/>
      <c r="K12" s="99"/>
    </row>
    <row r="13" spans="1:12" x14ac:dyDescent="0.3">
      <c r="A13" s="100" t="s">
        <v>70</v>
      </c>
      <c r="B13" s="102">
        <v>35526</v>
      </c>
      <c r="C13" s="102">
        <v>36340</v>
      </c>
      <c r="D13" s="102">
        <v>36878</v>
      </c>
      <c r="E13" s="102">
        <v>36188</v>
      </c>
      <c r="F13" s="103">
        <v>37151</v>
      </c>
      <c r="G13" s="119">
        <f>IF(B11=0,IF(B13=0,0,100%),(B13)/B11)</f>
        <v>0.64584507426327553</v>
      </c>
      <c r="H13" s="118">
        <f>IF(C11=0,IF(C13=0,0,100%),(C13)/C11)</f>
        <v>0.67033129196487862</v>
      </c>
      <c r="I13" s="120">
        <f>IF(D11=0,IF(D13=0,0,100%),(D13)/D11)</f>
        <v>0.68312833432128039</v>
      </c>
      <c r="J13" s="118">
        <f>IF(E11=0,IF(E13=0,0,100%),(E13)/E11)</f>
        <v>0.69063704721554253</v>
      </c>
      <c r="K13" s="116">
        <f>IF(F11=0,IF(F13=0,0,100%),(F13)/F11)</f>
        <v>0.69619399209189892</v>
      </c>
    </row>
    <row r="14" spans="1:12" x14ac:dyDescent="0.3">
      <c r="A14" s="105"/>
      <c r="B14" s="106"/>
      <c r="C14" s="106"/>
      <c r="D14" s="106"/>
      <c r="E14" s="106"/>
      <c r="F14" s="107"/>
      <c r="G14" s="121"/>
      <c r="H14" s="106"/>
      <c r="I14" s="107"/>
      <c r="J14" s="106"/>
      <c r="K14" s="123"/>
    </row>
    <row r="15" spans="1:12" x14ac:dyDescent="0.3">
      <c r="A15" s="96" t="s">
        <v>71</v>
      </c>
      <c r="B15" s="109"/>
      <c r="C15" s="109"/>
      <c r="D15" s="109"/>
      <c r="E15" s="109"/>
      <c r="F15" s="110"/>
      <c r="G15" s="122"/>
      <c r="H15" s="99"/>
      <c r="I15" s="125"/>
      <c r="J15" s="99"/>
      <c r="K15" s="124"/>
    </row>
    <row r="16" spans="1:12" ht="26.4" x14ac:dyDescent="0.3">
      <c r="A16" s="111" t="s">
        <v>72</v>
      </c>
      <c r="B16" s="109">
        <v>175</v>
      </c>
      <c r="C16" s="109">
        <v>160</v>
      </c>
      <c r="D16" s="109">
        <v>201</v>
      </c>
      <c r="E16" s="109">
        <v>130</v>
      </c>
      <c r="F16" s="109">
        <v>153</v>
      </c>
      <c r="G16" s="119">
        <f>IF(B11=0,IF(B16=0,0,100%),(B16)/B11)</f>
        <v>3.1814132746741325E-3</v>
      </c>
      <c r="H16" s="118">
        <f>IF(C11=0,IF(C16=0,0,100%),(C16)/C11)</f>
        <v>2.9513760790968791E-3</v>
      </c>
      <c r="I16" s="120">
        <f>IF(D11=0,IF(D16=0,0,100%),(D16)/D11)</f>
        <v>3.7233254297569652E-3</v>
      </c>
      <c r="J16" s="118">
        <f>IF(E11=0,IF(E16=0,0,100%),(E16)/E11)</f>
        <v>2.4810107256002137E-3</v>
      </c>
      <c r="K16" s="116">
        <f>IF(F11=0,IF(F16=0,0,100%),(F16)/F11)</f>
        <v>2.8671551449506211E-3</v>
      </c>
    </row>
    <row r="17" spans="1:11" ht="26.4" x14ac:dyDescent="0.3">
      <c r="A17" s="111" t="s">
        <v>73</v>
      </c>
      <c r="B17" s="109">
        <v>2821</v>
      </c>
      <c r="C17" s="109">
        <v>2749</v>
      </c>
      <c r="D17" s="109">
        <v>3091</v>
      </c>
      <c r="E17" s="109">
        <v>2844</v>
      </c>
      <c r="F17" s="109">
        <v>3062</v>
      </c>
      <c r="G17" s="119">
        <f>IF(B11=0,IF(B17=0,0,100%),(B17)/B11)</f>
        <v>5.1284381987747013E-2</v>
      </c>
      <c r="H17" s="118">
        <f>IF(C11=0,IF(C17=0,0,100%),(C17)/C11)</f>
        <v>5.0708330258983254E-2</v>
      </c>
      <c r="I17" s="120">
        <f>IF(D11=0,IF(D17=0,0,100%),(D17)/D11)</f>
        <v>5.7257705986959097E-2</v>
      </c>
      <c r="J17" s="118">
        <f>IF(E11=0,IF(E17=0,0,100%),(E17)/E11)</f>
        <v>5.4276880796976984E-2</v>
      </c>
      <c r="K17" s="116">
        <f>IF(F11=0,IF(F17=0,0,100%),(F17)/F11)</f>
        <v>5.7380582051234003E-2</v>
      </c>
    </row>
    <row r="18" spans="1:11" x14ac:dyDescent="0.3">
      <c r="A18" s="111" t="s">
        <v>74</v>
      </c>
      <c r="B18" s="109">
        <v>2248</v>
      </c>
      <c r="C18" s="109">
        <v>2358</v>
      </c>
      <c r="D18" s="109">
        <v>2622</v>
      </c>
      <c r="E18" s="109">
        <v>2576</v>
      </c>
      <c r="F18" s="109">
        <v>2664</v>
      </c>
      <c r="G18" s="119">
        <f>IF(B11=0,IF(B18=0,0,100%),(B18)/B11)</f>
        <v>4.0867525951242573E-2</v>
      </c>
      <c r="H18" s="118">
        <f>IF(C11=0,IF(C18=0,0,100%),(C18)/C11)</f>
        <v>4.3495904965690252E-2</v>
      </c>
      <c r="I18" s="120">
        <f>IF(D11=0,IF(D18=0,0,100%),(D18)/D11)</f>
        <v>4.8569946650859515E-2</v>
      </c>
      <c r="J18" s="118">
        <f>IF(E11=0,IF(E18=0,0,100%),(E18)/E11)</f>
        <v>4.9162181762662696E-2</v>
      </c>
      <c r="K18" s="116">
        <f>IF(F11=0,IF(F18=0,0,100%),(F18)/F11)</f>
        <v>4.9922230759140228E-2</v>
      </c>
    </row>
    <row r="19" spans="1:11" ht="26.4" x14ac:dyDescent="0.3">
      <c r="A19" s="111" t="s">
        <v>75</v>
      </c>
      <c r="B19" s="109">
        <v>3763</v>
      </c>
      <c r="C19" s="109">
        <v>2814</v>
      </c>
      <c r="D19" s="109">
        <v>2177</v>
      </c>
      <c r="E19" s="109">
        <v>2092</v>
      </c>
      <c r="F19" s="109">
        <v>2414</v>
      </c>
      <c r="G19" s="119">
        <f>IF(B11=0,IF(B19=0,0,100%),(B19)/B11)</f>
        <v>6.8409475157707206E-2</v>
      </c>
      <c r="H19" s="118">
        <f>IF(C11=0,IF(C19=0,0,100%),(C19)/C11)</f>
        <v>5.1907326791116357E-2</v>
      </c>
      <c r="I19" s="120">
        <f>IF(D11=0,IF(D19=0,0,100%),(D19)/D11)</f>
        <v>4.0326763485477181E-2</v>
      </c>
      <c r="J19" s="118">
        <f>IF(E11=0,IF(E19=0,0,100%),(E19)/E11)</f>
        <v>3.9925187984274212E-2</v>
      </c>
      <c r="K19" s="116">
        <f>IF(F11=0,IF(F19=0,0,100%),(F19)/F11)</f>
        <v>4.5237336731443138E-2</v>
      </c>
    </row>
    <row r="20" spans="1:11" ht="26.4" x14ac:dyDescent="0.3">
      <c r="A20" s="111" t="s">
        <v>76</v>
      </c>
      <c r="B20" s="109">
        <v>140</v>
      </c>
      <c r="C20" s="109">
        <v>125</v>
      </c>
      <c r="D20" s="109">
        <v>165</v>
      </c>
      <c r="E20" s="109">
        <v>109</v>
      </c>
      <c r="F20" s="109">
        <v>105</v>
      </c>
      <c r="G20" s="119">
        <f>IF(B11=0,IF(B20=0,0,100%),(B20)/B11)</f>
        <v>2.5451306197393059E-3</v>
      </c>
      <c r="H20" s="118">
        <f>IF(C11=0,IF(C20=0,0,100%),(C20)/C11)</f>
        <v>2.3057625617944368E-3</v>
      </c>
      <c r="I20" s="120">
        <f>IF(D11=0,IF(D20=0,0,100%),(D20)/D11)</f>
        <v>3.0564611736810907E-3</v>
      </c>
      <c r="J20" s="118">
        <f>IF(E11=0,IF(E20=0,0,100%),(E20)/E11)</f>
        <v>2.080232069926333E-3</v>
      </c>
      <c r="K20" s="116">
        <f>IF(F11=0,IF(F20=0,0,100%),(F20)/F11)</f>
        <v>1.9676554916327792E-3</v>
      </c>
    </row>
    <row r="21" spans="1:11" ht="26.4" x14ac:dyDescent="0.3">
      <c r="A21" s="111" t="s">
        <v>77</v>
      </c>
      <c r="B21" s="109">
        <v>455</v>
      </c>
      <c r="C21" s="109">
        <v>504</v>
      </c>
      <c r="D21" s="109">
        <v>417</v>
      </c>
      <c r="E21" s="109">
        <v>388</v>
      </c>
      <c r="F21" s="109">
        <v>372</v>
      </c>
      <c r="G21" s="119">
        <f>IF(B11=0,IF(B21=0,0,100%),(B21)/B11)</f>
        <v>8.2716745141527444E-3</v>
      </c>
      <c r="H21" s="118">
        <f>IF(C11=0,IF(C21=0,0,100%),(C21)/C11)</f>
        <v>9.2968346491551692E-3</v>
      </c>
      <c r="I21" s="120">
        <f>IF(D11=0,IF(D21=0,0,100%),(D21)/D11)</f>
        <v>7.7245109662122113E-3</v>
      </c>
      <c r="J21" s="118">
        <f>IF(E11=0,IF(E21=0,0,100%),(E21)/E11)</f>
        <v>7.4048627810221765E-3</v>
      </c>
      <c r="K21" s="116">
        <f>IF(F11=0,IF(F21=0,0,100%),(F21)/F11)</f>
        <v>6.9711223132132754E-3</v>
      </c>
    </row>
    <row r="22" spans="1:11" x14ac:dyDescent="0.3">
      <c r="A22" s="111" t="s">
        <v>78</v>
      </c>
      <c r="B22" s="109">
        <v>7560</v>
      </c>
      <c r="C22" s="109">
        <v>7943</v>
      </c>
      <c r="D22" s="109">
        <v>7375</v>
      </c>
      <c r="E22" s="109">
        <v>7322</v>
      </c>
      <c r="F22" s="109">
        <v>7973</v>
      </c>
      <c r="G22" s="119">
        <f>IF(B11=0,IF(B22=0,0,100%),(B22)/B11)</f>
        <v>0.13743705346592253</v>
      </c>
      <c r="H22" s="118">
        <f>IF(C11=0,IF(C22=0,0,100%),(C22)/C11)</f>
        <v>0.14651737622666569</v>
      </c>
      <c r="I22" s="120">
        <f>IF(D11=0,IF(D22=0,0,100%),(D22)/D11)</f>
        <v>0.13661455245998813</v>
      </c>
      <c r="J22" s="118">
        <f>IF(E11=0,IF(E22=0,0,100%),(E22)/E11)</f>
        <v>0.13973815794495972</v>
      </c>
      <c r="K22" s="116">
        <f>IF(F11=0,IF(F22=0,0,100%),(F22)/F11)</f>
        <v>0.14941064033131571</v>
      </c>
    </row>
    <row r="23" spans="1:11" ht="26.4" x14ac:dyDescent="0.3">
      <c r="A23" s="111" t="s">
        <v>79</v>
      </c>
      <c r="B23" s="109">
        <v>7592</v>
      </c>
      <c r="C23" s="109">
        <v>7763</v>
      </c>
      <c r="D23" s="109">
        <v>7749</v>
      </c>
      <c r="E23" s="109">
        <v>7599</v>
      </c>
      <c r="F23" s="109">
        <v>7557</v>
      </c>
      <c r="G23" s="119">
        <f>IF(B11=0,IF(B23=0,0,100%),(B23)/B11)</f>
        <v>0.13801879760757721</v>
      </c>
      <c r="H23" s="118">
        <f>IF(C11=0,IF(C23=0,0,100%),(C23)/C11)</f>
        <v>0.1431970781376817</v>
      </c>
      <c r="I23" s="120">
        <f>IF(D11=0,IF(D23=0,0,100%),(D23)/D11)</f>
        <v>0.14354253112033194</v>
      </c>
      <c r="J23" s="118">
        <f>IF(E11=0,IF(E23=0,0,100%),(E23)/E11)</f>
        <v>0.1450246192602771</v>
      </c>
      <c r="K23" s="116">
        <f>IF(F11=0,IF(F23=0,0,100%),(F23)/F11)</f>
        <v>0.14161497666922773</v>
      </c>
    </row>
    <row r="24" spans="1:11" ht="26.4" x14ac:dyDescent="0.3">
      <c r="A24" s="111" t="s">
        <v>80</v>
      </c>
      <c r="B24" s="109">
        <v>30253</v>
      </c>
      <c r="C24" s="109">
        <v>29796</v>
      </c>
      <c r="D24" s="109">
        <v>30187</v>
      </c>
      <c r="E24" s="109">
        <v>29338</v>
      </c>
      <c r="F24" s="109">
        <v>29063</v>
      </c>
      <c r="G24" s="119">
        <f>IF(B11=0,IF(B24=0,0,100%),(B24)/B11)</f>
        <v>0.54998454742123726</v>
      </c>
      <c r="H24" s="118">
        <f>IF(C11=0,IF(C24=0,0,100%),(C24)/C11)</f>
        <v>0.54962001032981622</v>
      </c>
      <c r="I24" s="120">
        <f>IF(D11=0,IF(D24=0,0,100%),(D24)/D11)</f>
        <v>0.55918420272673386</v>
      </c>
      <c r="J24" s="118">
        <f>IF(E11=0,IF(E24=0,0,100%),(E24)/E11)</f>
        <v>0.55990686667430056</v>
      </c>
      <c r="K24" s="116">
        <f>IF(F11=0,IF(F24=0,0,100%),(F24)/F11)</f>
        <v>0.5446283005078425</v>
      </c>
    </row>
    <row r="25" spans="1:11" x14ac:dyDescent="0.3">
      <c r="A25" s="112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x14ac:dyDescent="0.3">
      <c r="A26" s="112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x14ac:dyDescent="0.3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x14ac:dyDescent="0.3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x14ac:dyDescent="0.3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x14ac:dyDescent="0.3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x14ac:dyDescent="0.3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x14ac:dyDescent="0.3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x14ac:dyDescent="0.3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3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x14ac:dyDescent="0.3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3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x14ac:dyDescent="0.3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x14ac:dyDescent="0.3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3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x14ac:dyDescent="0.3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3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3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x14ac:dyDescent="0.3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x14ac:dyDescent="0.3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x14ac:dyDescent="0.3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x14ac:dyDescent="0.3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3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x14ac:dyDescent="0.3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x14ac:dyDescent="0.3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x14ac:dyDescent="0.3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x14ac:dyDescent="0.3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x14ac:dyDescent="0.3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x14ac:dyDescent="0.3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x14ac:dyDescent="0.3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x14ac:dyDescent="0.3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x14ac:dyDescent="0.3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x14ac:dyDescent="0.3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x14ac:dyDescent="0.3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x14ac:dyDescent="0.3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x14ac:dyDescent="0.3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x14ac:dyDescent="0.3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x14ac:dyDescent="0.3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x14ac:dyDescent="0.3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x14ac:dyDescent="0.3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x14ac:dyDescent="0.3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x14ac:dyDescent="0.3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x14ac:dyDescent="0.3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x14ac:dyDescent="0.3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x14ac:dyDescent="0.3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x14ac:dyDescent="0.3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x14ac:dyDescent="0.3">
      <c r="A71" s="112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x14ac:dyDescent="0.3">
      <c r="A72" s="112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x14ac:dyDescent="0.3">
      <c r="A73" s="112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x14ac:dyDescent="0.3">
      <c r="A74" s="112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x14ac:dyDescent="0.3">
      <c r="A75" s="112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x14ac:dyDescent="0.3">
      <c r="A76" s="112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x14ac:dyDescent="0.3">
      <c r="A77" s="112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x14ac:dyDescent="0.3">
      <c r="A78" s="112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x14ac:dyDescent="0.3">
      <c r="A79" s="112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x14ac:dyDescent="0.3">
      <c r="A80" s="112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x14ac:dyDescent="0.3">
      <c r="A81" s="112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x14ac:dyDescent="0.3">
      <c r="A82" s="11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x14ac:dyDescent="0.3">
      <c r="A83" s="112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x14ac:dyDescent="0.3">
      <c r="A84" s="112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x14ac:dyDescent="0.3">
      <c r="A85" s="112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x14ac:dyDescent="0.3">
      <c r="A86" s="112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x14ac:dyDescent="0.3">
      <c r="A87" s="112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x14ac:dyDescent="0.3">
      <c r="A88" s="112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x14ac:dyDescent="0.3">
      <c r="A89" s="112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x14ac:dyDescent="0.3">
      <c r="A90" s="112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x14ac:dyDescent="0.3">
      <c r="A91" s="112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x14ac:dyDescent="0.3">
      <c r="A92" s="112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x14ac:dyDescent="0.3">
      <c r="A93" s="112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x14ac:dyDescent="0.3">
      <c r="A94" s="112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x14ac:dyDescent="0.3">
      <c r="A95" s="112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x14ac:dyDescent="0.3">
      <c r="A96" s="11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x14ac:dyDescent="0.3">
      <c r="A97" s="112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x14ac:dyDescent="0.3">
      <c r="A98" s="11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x14ac:dyDescent="0.3">
      <c r="A99" s="112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x14ac:dyDescent="0.3">
      <c r="A100" s="112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x14ac:dyDescent="0.3">
      <c r="A101" s="112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x14ac:dyDescent="0.3">
      <c r="A102" s="112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x14ac:dyDescent="0.3">
      <c r="A103" s="112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x14ac:dyDescent="0.3">
      <c r="A104" s="112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x14ac:dyDescent="0.3">
      <c r="A105" s="112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x14ac:dyDescent="0.3">
      <c r="A106" s="112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x14ac:dyDescent="0.3">
      <c r="A107" s="112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x14ac:dyDescent="0.3">
      <c r="A108" s="112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x14ac:dyDescent="0.3">
      <c r="A109" s="112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x14ac:dyDescent="0.3">
      <c r="A110" s="112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x14ac:dyDescent="0.3">
      <c r="A111" s="112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x14ac:dyDescent="0.3">
      <c r="A112" s="112"/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x14ac:dyDescent="0.3">
      <c r="A113" s="112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3">
      <c r="A114" s="112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3">
      <c r="A115" s="112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3">
      <c r="A116" s="112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x14ac:dyDescent="0.3">
      <c r="A117" s="112"/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x14ac:dyDescent="0.3">
      <c r="A118" s="112"/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x14ac:dyDescent="0.3">
      <c r="A119" s="112"/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</sheetData>
  <phoneticPr fontId="0" type="noConversion"/>
  <conditionalFormatting sqref="G13:K24">
    <cfRule type="cellIs" dxfId="1" priority="1" operator="lessThan">
      <formula>0</formula>
    </cfRule>
  </conditionalFormatting>
  <hyperlinks>
    <hyperlink ref="I5" location="TOC!A1" display="Table of Content"/>
  </hyperlinks>
  <pageMargins left="0.62992125984252001" right="0.62992125984252001" top="0.74803149606299202" bottom="0.74803149606299202" header="0.31496062992126" footer="0.31496062992126"/>
  <pageSetup orientation="landscape"/>
  <headerFooter>
    <oddHeader>&amp;L&amp;"Arial,Regular"&amp;9NORS Multi-Year Complaints Trend Report</oddHeader>
    <oddFooter>&amp;L&amp;"Arial,Regular"&amp;7Included in Report: {0}
Excluded from Report: {1}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activeCell="K7" sqref="K7"/>
    </sheetView>
  </sheetViews>
  <sheetFormatPr defaultColWidth="11.44140625" defaultRowHeight="13.8" x14ac:dyDescent="0.3"/>
  <cols>
    <col min="1" max="1" width="37.88671875" style="86" customWidth="1"/>
    <col min="2" max="2" width="8.33203125" style="59" customWidth="1"/>
    <col min="3" max="5" width="8.44140625" style="59" customWidth="1"/>
    <col min="6" max="6" width="8.33203125" style="59" customWidth="1"/>
    <col min="7" max="11" width="8.6640625" style="59" customWidth="1"/>
    <col min="12" max="12" width="11.44140625" style="57" customWidth="1"/>
    <col min="13" max="16384" width="11.44140625" style="57"/>
  </cols>
  <sheetData>
    <row r="1" spans="1:12" x14ac:dyDescent="0.3">
      <c r="A1" s="55" t="s">
        <v>64</v>
      </c>
      <c r="B1" s="55"/>
      <c r="C1" s="55"/>
      <c r="D1" s="55" t="s">
        <v>26</v>
      </c>
      <c r="E1" s="55"/>
      <c r="F1" s="55"/>
      <c r="G1" s="55"/>
      <c r="H1" s="55" t="s">
        <v>65</v>
      </c>
      <c r="I1" s="55"/>
      <c r="J1" s="56"/>
      <c r="K1" s="55"/>
      <c r="L1" s="55"/>
    </row>
    <row r="2" spans="1:12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3">
      <c r="A3" s="58" t="s">
        <v>1</v>
      </c>
      <c r="B3" s="55"/>
      <c r="C3" s="55"/>
      <c r="D3" s="55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</row>
    <row r="4" spans="1:12" x14ac:dyDescent="0.3">
      <c r="A4" s="59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59" t="s">
        <v>3</v>
      </c>
      <c r="B5" s="58"/>
      <c r="C5" s="58"/>
      <c r="D5" s="58"/>
      <c r="E5" s="58"/>
      <c r="F5" s="58"/>
      <c r="G5" s="58"/>
      <c r="H5" s="58"/>
      <c r="I5" s="87" t="s">
        <v>4</v>
      </c>
      <c r="J5" s="58"/>
      <c r="K5" s="58"/>
      <c r="L5" s="58"/>
    </row>
    <row r="6" spans="1:12" x14ac:dyDescent="0.3">
      <c r="A6" s="60" t="s">
        <v>67</v>
      </c>
      <c r="B6" s="61"/>
      <c r="C6" s="62"/>
      <c r="D6" s="62"/>
      <c r="E6" s="62"/>
      <c r="F6" s="63" t="s">
        <v>68</v>
      </c>
      <c r="G6" s="62"/>
      <c r="H6" s="62"/>
      <c r="I6" s="62"/>
      <c r="J6" s="62"/>
      <c r="K6" s="64"/>
    </row>
    <row r="7" spans="1:12" s="69" customFormat="1" x14ac:dyDescent="0.3">
      <c r="A7" s="65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2" s="69" customFormat="1" x14ac:dyDescent="0.3">
      <c r="A8" s="65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2" s="69" customFormat="1" x14ac:dyDescent="0.3">
      <c r="A9" s="197" t="s">
        <v>7</v>
      </c>
      <c r="B9" s="71">
        <f>'Closed Cases'!B47</f>
        <v>3246</v>
      </c>
      <c r="C9" s="71">
        <f>'Closed Cases'!C47</f>
        <v>3496</v>
      </c>
      <c r="D9" s="71">
        <f>'Closed Cases'!D47</f>
        <v>2972</v>
      </c>
      <c r="E9" s="71">
        <f>'Closed Cases'!E47</f>
        <v>2852</v>
      </c>
      <c r="F9" s="71">
        <f>'Closed Cases'!F47</f>
        <v>2582</v>
      </c>
      <c r="G9" s="68"/>
      <c r="H9" s="66"/>
      <c r="I9" s="66"/>
      <c r="J9" s="66"/>
      <c r="K9" s="66"/>
    </row>
    <row r="10" spans="1:12" s="69" customFormat="1" x14ac:dyDescent="0.3">
      <c r="A10" s="65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2" x14ac:dyDescent="0.3">
      <c r="A11" s="70" t="s">
        <v>69</v>
      </c>
      <c r="B11" s="71">
        <f>SUM(B16:B24)</f>
        <v>4086</v>
      </c>
      <c r="C11" s="71">
        <f>SUM(C16:C24)</f>
        <v>4078</v>
      </c>
      <c r="D11" s="71">
        <f>SUM(D16:D24)</f>
        <v>3473</v>
      </c>
      <c r="E11" s="71">
        <f>SUM(E16:E24)</f>
        <v>3395</v>
      </c>
      <c r="F11" s="71">
        <f>SUM(F16:F24)</f>
        <v>3088</v>
      </c>
      <c r="G11" s="72"/>
      <c r="H11" s="73"/>
      <c r="I11" s="73"/>
      <c r="J11" s="73"/>
      <c r="K11" s="73"/>
    </row>
    <row r="12" spans="1:12" x14ac:dyDescent="0.3">
      <c r="A12" s="74"/>
      <c r="B12" s="71"/>
      <c r="C12" s="71"/>
      <c r="D12" s="71"/>
      <c r="E12" s="71"/>
      <c r="F12" s="75"/>
      <c r="G12" s="72"/>
      <c r="H12" s="73"/>
      <c r="I12" s="73"/>
      <c r="J12" s="73"/>
      <c r="K12" s="73"/>
    </row>
    <row r="13" spans="1:12" x14ac:dyDescent="0.3">
      <c r="A13" s="74" t="s">
        <v>70</v>
      </c>
      <c r="B13" s="76">
        <v>2887</v>
      </c>
      <c r="C13" s="76">
        <v>2907</v>
      </c>
      <c r="D13" s="76">
        <v>2607</v>
      </c>
      <c r="E13" s="76">
        <v>2550</v>
      </c>
      <c r="F13" s="77">
        <v>2148</v>
      </c>
      <c r="G13" s="126">
        <f>IF(B11=0,IF(B13=0,0,100%),(B13)/B11)</f>
        <v>0.70655898188937838</v>
      </c>
      <c r="H13" s="133">
        <f>IF(C11=0,IF(C13=0,0,100%),(C13)/C11)</f>
        <v>0.71284943599803829</v>
      </c>
      <c r="I13" s="132">
        <f>IF(D11=0,IF(D13=0,0,100%),(D13)/D11)</f>
        <v>0.75064785488050678</v>
      </c>
      <c r="J13" s="129">
        <f>IF(E11=0,IF(E13=0,0,100%),(E13)/E11)</f>
        <v>0.75110456553755522</v>
      </c>
      <c r="K13" s="129">
        <f>IF(F11=0,IF(F13=0,0,100%),(F13)/F11)</f>
        <v>0.69559585492227982</v>
      </c>
    </row>
    <row r="14" spans="1:12" x14ac:dyDescent="0.3">
      <c r="A14" s="78"/>
      <c r="B14" s="79"/>
      <c r="C14" s="79"/>
      <c r="D14" s="79"/>
      <c r="E14" s="79"/>
      <c r="F14" s="80"/>
      <c r="G14" s="127"/>
      <c r="H14" s="80"/>
      <c r="I14" s="79"/>
      <c r="J14" s="130"/>
      <c r="K14" s="130"/>
    </row>
    <row r="15" spans="1:12" x14ac:dyDescent="0.3">
      <c r="A15" s="70" t="s">
        <v>71</v>
      </c>
      <c r="B15" s="81"/>
      <c r="C15" s="81"/>
      <c r="D15" s="81"/>
      <c r="E15" s="81"/>
      <c r="F15" s="82"/>
      <c r="G15" s="128"/>
      <c r="H15" s="134"/>
      <c r="I15" s="73"/>
      <c r="J15" s="131"/>
      <c r="K15" s="131"/>
    </row>
    <row r="16" spans="1:12" ht="26.4" x14ac:dyDescent="0.3">
      <c r="A16" s="83" t="s">
        <v>72</v>
      </c>
      <c r="B16" s="81">
        <v>6</v>
      </c>
      <c r="C16" s="81">
        <v>8</v>
      </c>
      <c r="D16" s="81">
        <v>6</v>
      </c>
      <c r="E16" s="81">
        <v>36</v>
      </c>
      <c r="F16" s="81">
        <v>7</v>
      </c>
      <c r="G16" s="126">
        <f>IF(B11=0,IF(B16=0,0,100%),(B16)/B11)</f>
        <v>1.4684287812041115E-3</v>
      </c>
      <c r="H16" s="133">
        <f>IF(C11=0,IF(C16=0,0,100%),(C16)/C11)</f>
        <v>1.9617459538989702E-3</v>
      </c>
      <c r="I16" s="132">
        <f>IF(D11=0,IF(D16=0,0,100%),(D16)/D11)</f>
        <v>1.7276130146847107E-3</v>
      </c>
      <c r="J16" s="129">
        <f>IF(E11=0,IF(E16=0,0,100%),(E16)/E11)</f>
        <v>1.0603829160530192E-2</v>
      </c>
      <c r="K16" s="129">
        <f>IF(F11=0,IF(F16=0,0,100%),(F16)/F11)</f>
        <v>2.2668393782383418E-3</v>
      </c>
    </row>
    <row r="17" spans="1:11" ht="26.4" x14ac:dyDescent="0.3">
      <c r="A17" s="83" t="s">
        <v>73</v>
      </c>
      <c r="B17" s="81">
        <v>123</v>
      </c>
      <c r="C17" s="81">
        <v>124</v>
      </c>
      <c r="D17" s="81">
        <v>96</v>
      </c>
      <c r="E17" s="81">
        <v>127</v>
      </c>
      <c r="F17" s="81">
        <v>143</v>
      </c>
      <c r="G17" s="126">
        <f>IF(B11=0,IF(B17=0,0,100%),(B17)/B11)</f>
        <v>3.0102790014684289E-2</v>
      </c>
      <c r="H17" s="133">
        <f>IF(C11=0,IF(C17=0,0,100%),(C17)/C11)</f>
        <v>3.0407062285434036E-2</v>
      </c>
      <c r="I17" s="132">
        <f>IF(D11=0,IF(D17=0,0,100%),(D17)/D11)</f>
        <v>2.7641808234955371E-2</v>
      </c>
      <c r="J17" s="129">
        <f>IF(E11=0,IF(E17=0,0,100%),(E17)/E11)</f>
        <v>3.7407952871870397E-2</v>
      </c>
      <c r="K17" s="129">
        <f>IF(F11=0,IF(F17=0,0,100%),(F17)/F11)</f>
        <v>4.6308290155440412E-2</v>
      </c>
    </row>
    <row r="18" spans="1:11" x14ac:dyDescent="0.3">
      <c r="A18" s="83" t="s">
        <v>74</v>
      </c>
      <c r="B18" s="81">
        <v>143</v>
      </c>
      <c r="C18" s="81">
        <v>137</v>
      </c>
      <c r="D18" s="81">
        <v>108</v>
      </c>
      <c r="E18" s="81">
        <v>98</v>
      </c>
      <c r="F18" s="81">
        <v>139</v>
      </c>
      <c r="G18" s="126">
        <f>IF(B11=0,IF(B18=0,0,100%),(B18)/B11)</f>
        <v>3.499755261869799E-2</v>
      </c>
      <c r="H18" s="133">
        <f>IF(C11=0,IF(C18=0,0,100%),(C18)/C11)</f>
        <v>3.3594899460519863E-2</v>
      </c>
      <c r="I18" s="132">
        <f>IF(D11=0,IF(D18=0,0,100%),(D18)/D11)</f>
        <v>3.109703426432479E-2</v>
      </c>
      <c r="J18" s="129">
        <f>IF(E11=0,IF(E18=0,0,100%),(E18)/E11)</f>
        <v>2.88659793814433E-2</v>
      </c>
      <c r="K18" s="129">
        <f>IF(F11=0,IF(F18=0,0,100%),(F18)/F11)</f>
        <v>4.5012953367875648E-2</v>
      </c>
    </row>
    <row r="19" spans="1:11" ht="26.4" x14ac:dyDescent="0.3">
      <c r="A19" s="83" t="s">
        <v>75</v>
      </c>
      <c r="B19" s="81">
        <v>379</v>
      </c>
      <c r="C19" s="81">
        <v>438</v>
      </c>
      <c r="D19" s="81">
        <v>114</v>
      </c>
      <c r="E19" s="81">
        <v>102</v>
      </c>
      <c r="F19" s="81">
        <v>153</v>
      </c>
      <c r="G19" s="126">
        <f>IF(B11=0,IF(B19=0,0,100%),(B19)/B11)</f>
        <v>9.275575134605972E-2</v>
      </c>
      <c r="H19" s="133">
        <f>IF(C11=0,IF(C19=0,0,100%),(C19)/C11)</f>
        <v>0.10740559097596861</v>
      </c>
      <c r="I19" s="132">
        <f>IF(D11=0,IF(D19=0,0,100%),(D19)/D11)</f>
        <v>3.2824647279009501E-2</v>
      </c>
      <c r="J19" s="129">
        <f>IF(E11=0,IF(E19=0,0,100%),(E19)/E11)</f>
        <v>3.004418262150221E-2</v>
      </c>
      <c r="K19" s="129">
        <f>IF(F11=0,IF(F19=0,0,100%),(F19)/F11)</f>
        <v>4.9546632124352334E-2</v>
      </c>
    </row>
    <row r="20" spans="1:11" ht="26.4" x14ac:dyDescent="0.3">
      <c r="A20" s="83" t="s">
        <v>76</v>
      </c>
      <c r="B20" s="81">
        <v>6</v>
      </c>
      <c r="C20" s="81">
        <v>9</v>
      </c>
      <c r="D20" s="81">
        <v>5</v>
      </c>
      <c r="E20" s="81">
        <v>3</v>
      </c>
      <c r="F20" s="81">
        <v>1</v>
      </c>
      <c r="G20" s="126">
        <f>IF(B11=0,IF(B20=0,0,100%),(B20)/B11)</f>
        <v>1.4684287812041115E-3</v>
      </c>
      <c r="H20" s="133">
        <f>IF(C11=0,IF(C20=0,0,100%),(C20)/C11)</f>
        <v>2.2069641981363412E-3</v>
      </c>
      <c r="I20" s="132">
        <f>IF(D11=0,IF(D20=0,0,100%),(D20)/D11)</f>
        <v>1.4396775122372588E-3</v>
      </c>
      <c r="J20" s="129">
        <f>IF(E11=0,IF(E20=0,0,100%),(E20)/E11)</f>
        <v>8.8365243004418263E-4</v>
      </c>
      <c r="K20" s="129">
        <f>IF(F11=0,IF(F20=0,0,100%),(F20)/F11)</f>
        <v>3.2383419689119172E-4</v>
      </c>
    </row>
    <row r="21" spans="1:11" ht="26.4" x14ac:dyDescent="0.3">
      <c r="A21" s="83" t="s">
        <v>77</v>
      </c>
      <c r="B21" s="81">
        <v>22</v>
      </c>
      <c r="C21" s="81">
        <v>25</v>
      </c>
      <c r="D21" s="81">
        <v>6</v>
      </c>
      <c r="E21" s="81">
        <v>12</v>
      </c>
      <c r="F21" s="81">
        <v>11</v>
      </c>
      <c r="G21" s="126">
        <f>IF(B11=0,IF(B21=0,0,100%),(B21)/B11)</f>
        <v>5.3842388644150755E-3</v>
      </c>
      <c r="H21" s="133">
        <f>IF(C11=0,IF(C21=0,0,100%),(C21)/C11)</f>
        <v>6.1304561059342816E-3</v>
      </c>
      <c r="I21" s="132">
        <f>IF(D11=0,IF(D21=0,0,100%),(D21)/D11)</f>
        <v>1.7276130146847107E-3</v>
      </c>
      <c r="J21" s="129">
        <f>IF(E11=0,IF(E21=0,0,100%),(E21)/E11)</f>
        <v>3.5346097201767305E-3</v>
      </c>
      <c r="K21" s="129">
        <f>IF(F11=0,IF(F21=0,0,100%),(F21)/F11)</f>
        <v>3.5621761658031089E-3</v>
      </c>
    </row>
    <row r="22" spans="1:11" x14ac:dyDescent="0.3">
      <c r="A22" s="83" t="s">
        <v>78</v>
      </c>
      <c r="B22" s="81">
        <v>350</v>
      </c>
      <c r="C22" s="81">
        <v>383</v>
      </c>
      <c r="D22" s="81">
        <v>242</v>
      </c>
      <c r="E22" s="81">
        <v>272</v>
      </c>
      <c r="F22" s="81">
        <v>442</v>
      </c>
      <c r="G22" s="126">
        <f>IF(B11=0,IF(B22=0,0,100%),(B22)/B11)</f>
        <v>8.5658345570239838E-2</v>
      </c>
      <c r="H22" s="133">
        <f>IF(C11=0,IF(C22=0,0,100%),(C22)/C11)</f>
        <v>9.3918587542913198E-2</v>
      </c>
      <c r="I22" s="132">
        <f>IF(D11=0,IF(D22=0,0,100%),(D22)/D11)</f>
        <v>6.9680391592283328E-2</v>
      </c>
      <c r="J22" s="129">
        <f>IF(E11=0,IF(E22=0,0,100%),(E22)/E11)</f>
        <v>8.0117820324005898E-2</v>
      </c>
      <c r="K22" s="129">
        <f>IF(F11=0,IF(F22=0,0,100%),(F22)/F11)</f>
        <v>0.14313471502590674</v>
      </c>
    </row>
    <row r="23" spans="1:11" ht="26.4" x14ac:dyDescent="0.3">
      <c r="A23" s="83" t="s">
        <v>79</v>
      </c>
      <c r="B23" s="81">
        <v>763</v>
      </c>
      <c r="C23" s="81">
        <v>696</v>
      </c>
      <c r="D23" s="81">
        <v>682</v>
      </c>
      <c r="E23" s="81">
        <v>734</v>
      </c>
      <c r="F23" s="81">
        <v>528</v>
      </c>
      <c r="G23" s="126">
        <f>IF(B11=0,IF(B23=0,0,100%),(B23)/B11)</f>
        <v>0.18673519334312286</v>
      </c>
      <c r="H23" s="133">
        <f>IF(C11=0,IF(C23=0,0,100%),(C23)/C11)</f>
        <v>0.1706718979892104</v>
      </c>
      <c r="I23" s="132">
        <f>IF(D11=0,IF(D23=0,0,100%),(D23)/D11)</f>
        <v>0.1963720126691621</v>
      </c>
      <c r="J23" s="129">
        <f>IF(E11=0,IF(E23=0,0,100%),(E23)/E11)</f>
        <v>0.21620029455081002</v>
      </c>
      <c r="K23" s="129">
        <f>IF(F11=0,IF(F23=0,0,100%),(F23)/F11)</f>
        <v>0.17098445595854922</v>
      </c>
    </row>
    <row r="24" spans="1:11" ht="26.4" x14ac:dyDescent="0.3">
      <c r="A24" s="83" t="s">
        <v>80</v>
      </c>
      <c r="B24" s="81">
        <v>2294</v>
      </c>
      <c r="C24" s="81">
        <v>2258</v>
      </c>
      <c r="D24" s="81">
        <v>2214</v>
      </c>
      <c r="E24" s="81">
        <v>2011</v>
      </c>
      <c r="F24" s="81">
        <v>1664</v>
      </c>
      <c r="G24" s="126">
        <f>IF(B11=0,IF(B24=0,0,100%),(B24)/B11)</f>
        <v>0.56142927068037196</v>
      </c>
      <c r="H24" s="133">
        <f>IF(C11=0,IF(C24=0,0,100%),(C24)/C11)</f>
        <v>0.55370279548798429</v>
      </c>
      <c r="I24" s="132">
        <f>IF(D11=0,IF(D24=0,0,100%),(D24)/D11)</f>
        <v>0.63748920241865825</v>
      </c>
      <c r="J24" s="129">
        <f>IF(E11=0,IF(E24=0,0,100%),(E24)/E11)</f>
        <v>0.59234167893961709</v>
      </c>
      <c r="K24" s="129">
        <f>IF(F11=0,IF(F24=0,0,100%),(F24)/F11)</f>
        <v>0.53886010362694303</v>
      </c>
    </row>
    <row r="25" spans="1:11" x14ac:dyDescent="0.3">
      <c r="A25" s="85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x14ac:dyDescent="0.3">
      <c r="A26" s="85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x14ac:dyDescent="0.3">
      <c r="A27" s="85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x14ac:dyDescent="0.3">
      <c r="A28" s="85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3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x14ac:dyDescent="0.3">
      <c r="A30" s="85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x14ac:dyDescent="0.3">
      <c r="A31" s="85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3">
      <c r="A32" s="85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x14ac:dyDescent="0.3">
      <c r="A33" s="85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x14ac:dyDescent="0.3">
      <c r="A34" s="85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3">
      <c r="A35" s="85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x14ac:dyDescent="0.3">
      <c r="A36" s="85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x14ac:dyDescent="0.3">
      <c r="A37" s="85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x14ac:dyDescent="0.3">
      <c r="A38" s="85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x14ac:dyDescent="0.3">
      <c r="A39" s="85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x14ac:dyDescent="0.3">
      <c r="A40" s="85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x14ac:dyDescent="0.3">
      <c r="A41" s="85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x14ac:dyDescent="0.3">
      <c r="A42" s="85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x14ac:dyDescent="0.3">
      <c r="A43" s="85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x14ac:dyDescent="0.3">
      <c r="A44" s="85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x14ac:dyDescent="0.3">
      <c r="A45" s="85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x14ac:dyDescent="0.3">
      <c r="A46" s="85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x14ac:dyDescent="0.3">
      <c r="A47" s="85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x14ac:dyDescent="0.3">
      <c r="A48" s="85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x14ac:dyDescent="0.3">
      <c r="A49" s="85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x14ac:dyDescent="0.3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x14ac:dyDescent="0.3">
      <c r="A51" s="85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x14ac:dyDescent="0.3">
      <c r="A52" s="85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x14ac:dyDescent="0.3">
      <c r="A53" s="85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x14ac:dyDescent="0.3">
      <c r="A54" s="85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x14ac:dyDescent="0.3">
      <c r="A55" s="85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x14ac:dyDescent="0.3">
      <c r="A56" s="85"/>
      <c r="B56" s="57"/>
      <c r="C56" s="57"/>
      <c r="D56" s="57"/>
      <c r="E56" s="57"/>
      <c r="F56" s="57"/>
      <c r="G56" s="57"/>
      <c r="H56" s="57"/>
      <c r="I56" s="57"/>
      <c r="J56" s="57"/>
      <c r="K56" s="57"/>
    </row>
  </sheetData>
  <phoneticPr fontId="0" type="noConversion"/>
  <conditionalFormatting sqref="G13:K24">
    <cfRule type="cellIs" dxfId="0" priority="1" operator="lessThan">
      <formula>0</formula>
    </cfRule>
  </conditionalFormatting>
  <hyperlinks>
    <hyperlink ref="I5" location="TOC!A1" display="Table of Content"/>
  </hyperlinks>
  <pageMargins left="0.62992125984252001" right="0.62992125984252001" top="0.74803149606299202" bottom="0.74803149606299202" header="0.31496062992126" footer="0.31496062992126"/>
  <pageSetup orientation="landscape"/>
  <headerFooter>
    <oddHeader>&amp;L&amp;"Arial,Regular"&amp;9NORS Multi-Year Complaints Trend Report</oddHeader>
    <oddFooter>&amp;L&amp;"Arial,Regular"&amp;7Included in Report: {0}
Excluded from Report: {1}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1" zoomScaleNormal="100" workbookViewId="0">
      <selection activeCell="O42" sqref="O42"/>
    </sheetView>
  </sheetViews>
  <sheetFormatPr defaultRowHeight="14.4" x14ac:dyDescent="0.3"/>
  <cols>
    <col min="1" max="1" width="41" customWidth="1"/>
    <col min="4" max="4" width="9.109375" customWidth="1"/>
    <col min="7" max="11" width="8.5546875" customWidth="1"/>
  </cols>
  <sheetData>
    <row r="1" spans="1:11" s="201" customFormat="1" x14ac:dyDescent="0.3">
      <c r="A1" s="55" t="s">
        <v>25</v>
      </c>
      <c r="B1" s="55"/>
      <c r="C1" s="55"/>
      <c r="D1" s="202"/>
      <c r="E1" s="55" t="s">
        <v>26</v>
      </c>
      <c r="F1" s="55"/>
      <c r="G1" s="55"/>
      <c r="I1" s="55" t="s">
        <v>7</v>
      </c>
      <c r="J1" s="56"/>
      <c r="K1" s="55"/>
    </row>
    <row r="2" spans="1:11" s="201" customFormat="1" x14ac:dyDescent="0.3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</row>
    <row r="3" spans="1:11" s="201" customFormat="1" x14ac:dyDescent="0.3">
      <c r="A3" s="84" t="s">
        <v>1</v>
      </c>
      <c r="B3" s="55"/>
      <c r="C3" s="55"/>
      <c r="D3" s="148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 t="s">
        <v>3</v>
      </c>
    </row>
    <row r="4" spans="1:11" x14ac:dyDescent="0.3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3">
      <c r="A5" s="149" t="s">
        <v>3</v>
      </c>
      <c r="B5" s="55"/>
      <c r="C5" s="55"/>
      <c r="D5" s="55"/>
      <c r="E5" s="55"/>
      <c r="F5" s="55"/>
      <c r="G5" s="55"/>
      <c r="H5" s="55"/>
      <c r="I5" s="87" t="s">
        <v>4</v>
      </c>
      <c r="K5" s="55"/>
    </row>
    <row r="6" spans="1:11" ht="13.5" customHeight="1" x14ac:dyDescent="0.3">
      <c r="A6" s="211" t="s">
        <v>27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x14ac:dyDescent="0.3">
      <c r="A7" s="208" t="s">
        <v>3</v>
      </c>
      <c r="B7" s="209">
        <v>2015</v>
      </c>
      <c r="C7" s="209">
        <v>2016</v>
      </c>
      <c r="D7" s="209">
        <v>2017</v>
      </c>
      <c r="E7" s="209">
        <v>2018</v>
      </c>
      <c r="F7" s="217">
        <v>2019</v>
      </c>
      <c r="G7" s="214">
        <f>'Closed Cases'!B7</f>
        <v>2015</v>
      </c>
      <c r="H7" s="210">
        <f>'Closed Cases'!C7</f>
        <v>2016</v>
      </c>
      <c r="I7" s="210">
        <f>'Closed Cases'!D7</f>
        <v>2017</v>
      </c>
      <c r="J7" s="210">
        <f>'Closed Cases'!E7</f>
        <v>2018</v>
      </c>
      <c r="K7" s="210">
        <f>'Closed Cases'!F7</f>
        <v>2019</v>
      </c>
    </row>
    <row r="8" spans="1:11" x14ac:dyDescent="0.3">
      <c r="A8" s="199" t="s">
        <v>28</v>
      </c>
      <c r="B8" s="200">
        <f t="shared" ref="B8:F17" si="0">SUM(B21,B34,B47)</f>
        <v>129559</v>
      </c>
      <c r="C8" s="200">
        <f t="shared" si="0"/>
        <v>128750</v>
      </c>
      <c r="D8" s="200">
        <f t="shared" si="0"/>
        <v>128091</v>
      </c>
      <c r="E8" s="200">
        <f t="shared" si="0"/>
        <v>123066</v>
      </c>
      <c r="F8" s="218">
        <f t="shared" si="0"/>
        <v>123863</v>
      </c>
      <c r="G8" s="215"/>
      <c r="H8" s="66"/>
      <c r="I8" s="66"/>
      <c r="J8" s="66"/>
      <c r="K8" s="66"/>
    </row>
    <row r="9" spans="1:11" x14ac:dyDescent="0.3">
      <c r="A9" s="206" t="s">
        <v>29</v>
      </c>
      <c r="B9" s="203">
        <f t="shared" si="0"/>
        <v>50640</v>
      </c>
      <c r="C9" s="203">
        <f t="shared" si="0"/>
        <v>50257</v>
      </c>
      <c r="D9" s="203">
        <f t="shared" si="0"/>
        <v>51350</v>
      </c>
      <c r="E9" s="203">
        <f t="shared" si="0"/>
        <v>50882</v>
      </c>
      <c r="F9" s="219">
        <f t="shared" si="0"/>
        <v>51095</v>
      </c>
      <c r="G9" s="216">
        <f>IF(B8=0,IF(B9=0,0,100%),(B9)/B8)</f>
        <v>0.39086439382829447</v>
      </c>
      <c r="H9" s="205">
        <f>IF(C8=0,IF(C9=0,0,100%),(C9)/C8)</f>
        <v>0.39034563106796116</v>
      </c>
      <c r="I9" s="205">
        <f>IF(D8=0,IF(D9=0,0,100%),(D9)/D8)</f>
        <v>0.4008868694912211</v>
      </c>
      <c r="J9" s="205">
        <f>IF(E8=0,IF(E9=0,0,100%),(E9)/E8)</f>
        <v>0.41345294394877546</v>
      </c>
      <c r="K9" s="205">
        <f>IF(F8=0,IF(F9=0,0,100%),(F9)/F8)</f>
        <v>0.41251221107191011</v>
      </c>
    </row>
    <row r="10" spans="1:11" x14ac:dyDescent="0.3">
      <c r="A10" s="206" t="s">
        <v>30</v>
      </c>
      <c r="B10" s="203">
        <f t="shared" si="0"/>
        <v>24293</v>
      </c>
      <c r="C10" s="203">
        <f t="shared" si="0"/>
        <v>24236</v>
      </c>
      <c r="D10" s="203">
        <f t="shared" si="0"/>
        <v>23409</v>
      </c>
      <c r="E10" s="203">
        <f t="shared" si="0"/>
        <v>22914</v>
      </c>
      <c r="F10" s="219">
        <f t="shared" si="0"/>
        <v>23486</v>
      </c>
      <c r="G10" s="216">
        <f>IF(B8=0,IF(B10=0,0,100%),(B10)/B8)</f>
        <v>0.18750530646269267</v>
      </c>
      <c r="H10" s="205">
        <f>IF(C8=0,IF(C10=0,0,100%),(C10)/C8)</f>
        <v>0.18824077669902914</v>
      </c>
      <c r="I10" s="205">
        <f>IF(D8=0,IF(D10=0,0,100%),(D10)/D8)</f>
        <v>0.18275288661966882</v>
      </c>
      <c r="J10" s="205">
        <f>IF(E8=0,IF(E10=0,0,100%),(E10)/E8)</f>
        <v>0.18619277460874653</v>
      </c>
      <c r="K10" s="205">
        <f>IF(F8=0,IF(F10=0,0,100%),(F10)/F8)</f>
        <v>0.18961271727634563</v>
      </c>
    </row>
    <row r="11" spans="1:11" x14ac:dyDescent="0.3">
      <c r="A11" s="206" t="s">
        <v>31</v>
      </c>
      <c r="B11" s="203">
        <f t="shared" si="0"/>
        <v>1277</v>
      </c>
      <c r="C11" s="203">
        <f t="shared" si="0"/>
        <v>1311</v>
      </c>
      <c r="D11" s="203">
        <f t="shared" si="0"/>
        <v>1294</v>
      </c>
      <c r="E11" s="203">
        <f t="shared" si="0"/>
        <v>1186</v>
      </c>
      <c r="F11" s="219">
        <f t="shared" si="0"/>
        <v>1258</v>
      </c>
      <c r="G11" s="216">
        <f>IF(B8=0,IF(B11=0,0,100%),(B11)/B8)</f>
        <v>9.8565132487901264E-3</v>
      </c>
      <c r="H11" s="205">
        <f>IF(C8=0,IF(C11=0,0,100%),(C11)/C8)</f>
        <v>1.018252427184466E-2</v>
      </c>
      <c r="I11" s="205">
        <f>IF(D8=0,IF(D11=0,0,100%),(D11)/D8)</f>
        <v>1.0102192972183838E-2</v>
      </c>
      <c r="J11" s="205">
        <f>IF(E8=0,IF(E11=0,0,100%),(E11)/E8)</f>
        <v>9.637105293094762E-3</v>
      </c>
      <c r="K11" s="205">
        <f>IF(F8=0,IF(F11=0,0,100%),(F11)/F8)</f>
        <v>1.0156382454808943E-2</v>
      </c>
    </row>
    <row r="12" spans="1:11" x14ac:dyDescent="0.3">
      <c r="A12" s="206" t="s">
        <v>32</v>
      </c>
      <c r="B12" s="203">
        <f t="shared" si="0"/>
        <v>15872</v>
      </c>
      <c r="C12" s="203">
        <f t="shared" si="0"/>
        <v>15421</v>
      </c>
      <c r="D12" s="203">
        <f t="shared" si="0"/>
        <v>13332</v>
      </c>
      <c r="E12" s="203">
        <f t="shared" si="0"/>
        <v>10411</v>
      </c>
      <c r="F12" s="219">
        <f t="shared" si="0"/>
        <v>10240</v>
      </c>
      <c r="G12" s="216">
        <f>IF(B8=0,IF(B12=0,0,100%),(B12)/B8)</f>
        <v>0.1225078921572411</v>
      </c>
      <c r="H12" s="205">
        <f>IF(C8=0,IF(C12=0,0,100%),(C12)/C8)</f>
        <v>0.1197747572815534</v>
      </c>
      <c r="I12" s="205">
        <f>IF(D8=0,IF(D12=0,0,100%),(D12)/D8)</f>
        <v>0.10408225402253085</v>
      </c>
      <c r="J12" s="205">
        <f>IF(E8=0,IF(E12=0,0,100%),(E12)/E8)</f>
        <v>8.4596882973363888E-2</v>
      </c>
      <c r="K12" s="205">
        <f>IF(F8=0,IF(F12=0,0,100%),(F12)/F8)</f>
        <v>8.267198436982795E-2</v>
      </c>
    </row>
    <row r="13" spans="1:11" ht="15" customHeight="1" x14ac:dyDescent="0.3">
      <c r="A13" s="206" t="s">
        <v>33</v>
      </c>
      <c r="B13" s="203">
        <f t="shared" si="0"/>
        <v>23062</v>
      </c>
      <c r="C13" s="203">
        <f t="shared" si="0"/>
        <v>24017</v>
      </c>
      <c r="D13" s="203">
        <f t="shared" si="0"/>
        <v>24008</v>
      </c>
      <c r="E13" s="203">
        <f t="shared" si="0"/>
        <v>23645</v>
      </c>
      <c r="F13" s="219">
        <f t="shared" si="0"/>
        <v>23633</v>
      </c>
      <c r="G13" s="216">
        <f>IF(B8=0,IF(B13=0,0,100%),(B13)/B8)</f>
        <v>0.17800384380861228</v>
      </c>
      <c r="H13" s="205">
        <f>IF(C8=0,IF(C13=0,0,100%),(C13)/C8)</f>
        <v>0.18653980582524271</v>
      </c>
      <c r="I13" s="205">
        <f>IF(D8=0,IF(D13=0,0,100%),(D13)/D8)</f>
        <v>0.18742924951792087</v>
      </c>
      <c r="J13" s="205">
        <f>IF(E8=0,IF(E13=0,0,100%),(E13)/E8)</f>
        <v>0.19213267677506379</v>
      </c>
      <c r="K13" s="205">
        <f>IF(F8=0,IF(F13=0,0,100%),(F13)/F8)</f>
        <v>0.19079951236446718</v>
      </c>
    </row>
    <row r="14" spans="1:11" x14ac:dyDescent="0.3">
      <c r="A14" s="206" t="s">
        <v>34</v>
      </c>
      <c r="B14" s="203">
        <f t="shared" si="0"/>
        <v>3240</v>
      </c>
      <c r="C14" s="203">
        <f t="shared" si="0"/>
        <v>3014</v>
      </c>
      <c r="D14" s="203">
        <f t="shared" si="0"/>
        <v>3539</v>
      </c>
      <c r="E14" s="203">
        <f t="shared" si="0"/>
        <v>3387</v>
      </c>
      <c r="F14" s="219">
        <f t="shared" si="0"/>
        <v>3344</v>
      </c>
      <c r="G14" s="216">
        <f>IF(B8=0,IF(B14=0,0,100%),(B14)/B8)</f>
        <v>2.5007911453469076E-2</v>
      </c>
      <c r="H14" s="205">
        <f>IF(C8=0,IF(C14=0,0,100%),(C14)/C8)</f>
        <v>2.3409708737864077E-2</v>
      </c>
      <c r="I14" s="205">
        <f>IF(D8=0,IF(D14=0,0,100%),(D14)/D8)</f>
        <v>2.7628795153445598E-2</v>
      </c>
      <c r="J14" s="205">
        <f>IF(E8=0,IF(E14=0,0,100%),(E14)/E8)</f>
        <v>2.7521817561308566E-2</v>
      </c>
      <c r="K14" s="205">
        <f>IF(F8=0,IF(F14=0,0,100%),(F14)/F8)</f>
        <v>2.6997569895771942E-2</v>
      </c>
    </row>
    <row r="15" spans="1:11" x14ac:dyDescent="0.3">
      <c r="A15" s="206" t="s">
        <v>35</v>
      </c>
      <c r="B15" s="203">
        <f t="shared" si="0"/>
        <v>5074</v>
      </c>
      <c r="C15" s="203">
        <f t="shared" si="0"/>
        <v>4938</v>
      </c>
      <c r="D15" s="203">
        <f t="shared" si="0"/>
        <v>5808</v>
      </c>
      <c r="E15" s="203">
        <f t="shared" si="0"/>
        <v>5794</v>
      </c>
      <c r="F15" s="219">
        <f t="shared" si="0"/>
        <v>6598</v>
      </c>
      <c r="G15" s="216">
        <f>IF(B8=0,IF(B15=0,0,100%),(B15)/B8)</f>
        <v>3.9163624294722865E-2</v>
      </c>
      <c r="H15" s="205">
        <f>IF(C8=0,IF(C15=0,0,100%),(C15)/C8)</f>
        <v>3.8353398058252428E-2</v>
      </c>
      <c r="I15" s="205">
        <f>IF(D8=0,IF(D15=0,0,100%),(D15)/D8)</f>
        <v>4.5342764128627304E-2</v>
      </c>
      <c r="J15" s="205">
        <f>IF(E8=0,IF(E15=0,0,100%),(E15)/E8)</f>
        <v>4.7080428388019437E-2</v>
      </c>
      <c r="K15" s="205">
        <f>IF(F8=0,IF(F15=0,0,100%),(F15)/F8)</f>
        <v>5.326853055391844E-2</v>
      </c>
    </row>
    <row r="16" spans="1:11" x14ac:dyDescent="0.3">
      <c r="A16" s="206" t="s">
        <v>36</v>
      </c>
      <c r="B16" s="203">
        <f t="shared" si="0"/>
        <v>4465</v>
      </c>
      <c r="C16" s="203">
        <f t="shared" si="0"/>
        <v>3757</v>
      </c>
      <c r="D16" s="203">
        <f t="shared" si="0"/>
        <v>3337</v>
      </c>
      <c r="E16" s="203">
        <f t="shared" si="0"/>
        <v>2454</v>
      </c>
      <c r="F16" s="219">
        <f t="shared" si="0"/>
        <v>2458</v>
      </c>
      <c r="G16" s="216">
        <f>IF(B8=0,IF(B16=0,0,100%),(B16)/B8)</f>
        <v>3.44630631604134E-2</v>
      </c>
      <c r="H16" s="205">
        <f>IF(C8=0,IF(C16=0,0,100%),(C16)/C8)</f>
        <v>2.9180582524271845E-2</v>
      </c>
      <c r="I16" s="205">
        <f>IF(D8=0,IF(D16=0,0,100%),(D16)/D8)</f>
        <v>2.6051791304619373E-2</v>
      </c>
      <c r="J16" s="205">
        <f>IF(E8=0,IF(E16=0,0,100%),(E16)/E8)</f>
        <v>1.994051972112525E-2</v>
      </c>
      <c r="K16" s="205">
        <f>IF(F8=0,IF(F16=0,0,100%),(F16)/F8)</f>
        <v>1.9844505623148156E-2</v>
      </c>
    </row>
    <row r="17" spans="1:15" x14ac:dyDescent="0.3">
      <c r="A17" s="206" t="s">
        <v>37</v>
      </c>
      <c r="B17" s="203">
        <f t="shared" si="0"/>
        <v>1636</v>
      </c>
      <c r="C17" s="203">
        <f t="shared" si="0"/>
        <v>1799</v>
      </c>
      <c r="D17" s="203">
        <f t="shared" si="0"/>
        <v>2014</v>
      </c>
      <c r="E17" s="203">
        <f t="shared" si="0"/>
        <v>2393</v>
      </c>
      <c r="F17" s="219">
        <f t="shared" si="0"/>
        <v>1751</v>
      </c>
      <c r="G17" s="216">
        <f>IF(B8=0,IF(B17=0,0,100%),(B17)/B8)</f>
        <v>1.2627451585764015E-2</v>
      </c>
      <c r="H17" s="205">
        <f>IF(C8=0,IF(C17=0,0,100%),(C17)/C8)</f>
        <v>1.3972815533980583E-2</v>
      </c>
      <c r="I17" s="205">
        <f>IF(D8=0,IF(D17=0,0,100%),(D17)/D8)</f>
        <v>1.5723196789782266E-2</v>
      </c>
      <c r="J17" s="205">
        <f>IF(E8=0,IF(E17=0,0,100%),(E17)/E8)</f>
        <v>1.9444850730502332E-2</v>
      </c>
      <c r="K17" s="205">
        <f>IF(F8=0,IF(F17=0,0,100%),(F17)/F8)</f>
        <v>1.4136586389801635E-2</v>
      </c>
    </row>
    <row r="18" spans="1:15" x14ac:dyDescent="0.3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</row>
    <row r="19" spans="1:15" x14ac:dyDescent="0.3">
      <c r="A19" s="211" t="s">
        <v>38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5" x14ac:dyDescent="0.3">
      <c r="A20" s="208" t="s">
        <v>3</v>
      </c>
      <c r="B20" s="209">
        <f>B7</f>
        <v>2015</v>
      </c>
      <c r="C20" s="209">
        <f>C7</f>
        <v>2016</v>
      </c>
      <c r="D20" s="209">
        <f>D7</f>
        <v>2017</v>
      </c>
      <c r="E20" s="209">
        <f>E7</f>
        <v>2018</v>
      </c>
      <c r="F20" s="217">
        <f>F7</f>
        <v>2019</v>
      </c>
      <c r="G20" s="214">
        <f>B7</f>
        <v>2015</v>
      </c>
      <c r="H20" s="214">
        <f>C7</f>
        <v>2016</v>
      </c>
      <c r="I20" s="214">
        <f>D7</f>
        <v>2017</v>
      </c>
      <c r="J20" s="214">
        <f>E7</f>
        <v>2018</v>
      </c>
      <c r="K20" s="214">
        <f>F7</f>
        <v>2019</v>
      </c>
    </row>
    <row r="21" spans="1:15" x14ac:dyDescent="0.3">
      <c r="A21" s="199" t="s">
        <v>28</v>
      </c>
      <c r="B21" s="200">
        <f>SUM(B22:B30)</f>
        <v>92868</v>
      </c>
      <c r="C21" s="200">
        <f>SUM(C22:C30)</f>
        <v>91936</v>
      </c>
      <c r="D21" s="200">
        <f>SUM(D22:D30)</f>
        <v>91847</v>
      </c>
      <c r="E21" s="200">
        <f>SUM(E22:E30)</f>
        <v>87802</v>
      </c>
      <c r="F21" s="218">
        <f>SUM(F22:F30)</f>
        <v>88852</v>
      </c>
      <c r="G21" s="215"/>
      <c r="H21" s="66"/>
      <c r="I21" s="66"/>
      <c r="J21" s="66"/>
      <c r="K21" s="66"/>
      <c r="O21" s="201"/>
    </row>
    <row r="22" spans="1:15" x14ac:dyDescent="0.3">
      <c r="A22" s="206" t="s">
        <v>29</v>
      </c>
      <c r="B22" s="203">
        <v>38943</v>
      </c>
      <c r="C22" s="203">
        <v>38188</v>
      </c>
      <c r="D22" s="203">
        <v>38945</v>
      </c>
      <c r="E22" s="203">
        <v>38146</v>
      </c>
      <c r="F22" s="219">
        <v>38695</v>
      </c>
      <c r="G22" s="216">
        <f>IF(B21=0,IF(B22=0,0,100%),(B22)/B21)</f>
        <v>0.41933712365938752</v>
      </c>
      <c r="H22" s="216">
        <f>IF(C21=0,IF(C22=0,0,100%),(C22)/C21)</f>
        <v>0.41537591367908111</v>
      </c>
      <c r="I22" s="216">
        <f>IF(D21=0,IF(D22=0,0,100%),(D22)/D21)</f>
        <v>0.42402038172177642</v>
      </c>
      <c r="J22" s="216">
        <f>IF(E21=0,IF(E22=0,0,100%),(E22)/E21)</f>
        <v>0.43445479601831394</v>
      </c>
      <c r="K22" s="216">
        <f>IF(F21=0,IF(F22=0,0,100%),(F22)/F21)</f>
        <v>0.43549948228514834</v>
      </c>
      <c r="O22" s="201"/>
    </row>
    <row r="23" spans="1:15" x14ac:dyDescent="0.3">
      <c r="A23" s="206" t="s">
        <v>30</v>
      </c>
      <c r="B23" s="203">
        <v>18004</v>
      </c>
      <c r="C23" s="203">
        <v>17992</v>
      </c>
      <c r="D23" s="203">
        <v>17342</v>
      </c>
      <c r="E23" s="203">
        <v>16685</v>
      </c>
      <c r="F23" s="219">
        <v>16894</v>
      </c>
      <c r="G23" s="216">
        <f>IF(B21=0,IF(B23=0,0,100%),(B23)/B21)</f>
        <v>0.19386656329413793</v>
      </c>
      <c r="H23" s="216">
        <f>IF(C21=0,IF(C23=0,0,100%),(C23)/C21)</f>
        <v>0.19570135746606335</v>
      </c>
      <c r="I23" s="216">
        <f>IF(D21=0,IF(D23=0,0,100%),(D23)/D21)</f>
        <v>0.18881400590111816</v>
      </c>
      <c r="J23" s="216">
        <f>IF(E21=0,IF(E23=0,0,100%),(E23)/E21)</f>
        <v>0.19002983986697342</v>
      </c>
      <c r="K23" s="216">
        <f>IF(F21=0,IF(F23=0,0,100%),(F23)/F21)</f>
        <v>0.19013640660874262</v>
      </c>
      <c r="O23" s="201"/>
    </row>
    <row r="24" spans="1:15" x14ac:dyDescent="0.3">
      <c r="A24" s="206" t="s">
        <v>31</v>
      </c>
      <c r="B24" s="203">
        <v>846</v>
      </c>
      <c r="C24" s="203">
        <v>879</v>
      </c>
      <c r="D24" s="203">
        <v>889</v>
      </c>
      <c r="E24" s="203">
        <v>850</v>
      </c>
      <c r="F24" s="219">
        <v>828</v>
      </c>
      <c r="G24" s="216">
        <f>IF(B21=0,IF(B24=0,0,100%),(B24)/B21)</f>
        <v>9.1097040961364509E-3</v>
      </c>
      <c r="H24" s="216">
        <f>IF(C21=0,IF(C24=0,0,100%),(C24)/C21)</f>
        <v>9.5609989557953363E-3</v>
      </c>
      <c r="I24" s="216">
        <f>IF(D21=0,IF(D24=0,0,100%),(D24)/D21)</f>
        <v>9.6791403094276356E-3</v>
      </c>
      <c r="J24" s="216">
        <f>IF(E21=0,IF(E24=0,0,100%),(E24)/E21)</f>
        <v>9.6808728730552827E-3</v>
      </c>
      <c r="K24" s="216">
        <f>IF(F21=0,IF(F24=0,0,100%),(F24)/F21)</f>
        <v>9.318867329941926E-3</v>
      </c>
      <c r="O24" s="201"/>
    </row>
    <row r="25" spans="1:15" x14ac:dyDescent="0.3">
      <c r="A25" s="206" t="s">
        <v>32</v>
      </c>
      <c r="B25" s="203">
        <v>10043</v>
      </c>
      <c r="C25" s="203">
        <v>9689</v>
      </c>
      <c r="D25" s="203">
        <v>8501</v>
      </c>
      <c r="E25" s="203">
        <v>6295</v>
      </c>
      <c r="F25" s="219">
        <v>6423</v>
      </c>
      <c r="G25" s="216">
        <f>IF(B21=0,IF(B25=0,0,100%),(B25)/B21)</f>
        <v>0.10814274023344962</v>
      </c>
      <c r="H25" s="216">
        <f>IF(C21=0,IF(C25=0,0,100%),(C25)/C21)</f>
        <v>0.10538853115210581</v>
      </c>
      <c r="I25" s="216">
        <f>IF(D21=0,IF(D25=0,0,100%),(D25)/D21)</f>
        <v>9.255609872940869E-2</v>
      </c>
      <c r="J25" s="216">
        <f>IF(E21=0,IF(E25=0,0,100%),(E25)/E21)</f>
        <v>7.1695405571627069E-2</v>
      </c>
      <c r="K25" s="216">
        <f>IF(F21=0,IF(F25=0,0,100%),(F25)/F21)</f>
        <v>7.2288749831179944E-2</v>
      </c>
      <c r="O25" s="201"/>
    </row>
    <row r="26" spans="1:15" ht="15" customHeight="1" x14ac:dyDescent="0.3">
      <c r="A26" s="206" t="s">
        <v>33</v>
      </c>
      <c r="B26" s="203">
        <v>16569</v>
      </c>
      <c r="C26" s="203">
        <v>17436</v>
      </c>
      <c r="D26" s="203">
        <v>17591</v>
      </c>
      <c r="E26" s="203">
        <v>17559</v>
      </c>
      <c r="F26" s="219">
        <v>18048</v>
      </c>
      <c r="G26" s="216">
        <f>IF(B21=0,IF(B26=0,0,100%),(B26)/B21)</f>
        <v>0.17841452384028944</v>
      </c>
      <c r="H26" s="216">
        <f>IF(C21=0,IF(C26=0,0,100%),(C26)/C21)</f>
        <v>0.18965367211973547</v>
      </c>
      <c r="I26" s="216">
        <f>IF(D21=0,IF(D26=0,0,100%),(D26)/D21)</f>
        <v>0.19152503620150904</v>
      </c>
      <c r="J26" s="216">
        <f>IF(E21=0,IF(E26=0,0,100%),(E26)/E21)</f>
        <v>0.19998405503291497</v>
      </c>
      <c r="K26" s="216">
        <f>IF(F21=0,IF(F26=0,0,100%),(F26)/F21)</f>
        <v>0.20312429658308198</v>
      </c>
      <c r="O26" s="201"/>
    </row>
    <row r="27" spans="1:15" x14ac:dyDescent="0.3">
      <c r="A27" s="206" t="s">
        <v>34</v>
      </c>
      <c r="B27" s="203">
        <v>2053</v>
      </c>
      <c r="C27" s="203">
        <v>1786</v>
      </c>
      <c r="D27" s="203">
        <v>2240</v>
      </c>
      <c r="E27" s="203">
        <v>2213</v>
      </c>
      <c r="F27" s="219">
        <v>2191</v>
      </c>
      <c r="G27" s="216">
        <f>IF(B21=0,IF(B27=0,0,100%),(B27)/B21)</f>
        <v>2.2106645992160917E-2</v>
      </c>
      <c r="H27" s="216">
        <f>IF(C21=0,IF(C27=0,0,100%),(C27)/C21)</f>
        <v>1.9426557605290638E-2</v>
      </c>
      <c r="I27" s="216">
        <f>IF(D21=0,IF(D27=0,0,100%),(D27)/D21)</f>
        <v>2.4388385031628688E-2</v>
      </c>
      <c r="J27" s="216">
        <f>IF(E21=0,IF(E27=0,0,100%),(E27)/E21)</f>
        <v>2.520443725655452E-2</v>
      </c>
      <c r="K27" s="216">
        <f>IF(F21=0,IF(F27=0,0,100%),(F27)/F21)</f>
        <v>2.465898347814343E-2</v>
      </c>
      <c r="O27" s="201"/>
    </row>
    <row r="28" spans="1:15" x14ac:dyDescent="0.3">
      <c r="A28" s="206" t="s">
        <v>35</v>
      </c>
      <c r="B28" s="203">
        <v>2717</v>
      </c>
      <c r="C28" s="203">
        <v>2598</v>
      </c>
      <c r="D28" s="203">
        <v>3089</v>
      </c>
      <c r="E28" s="203">
        <v>3139</v>
      </c>
      <c r="F28" s="219">
        <v>3305</v>
      </c>
      <c r="G28" s="216">
        <f>IF(B21=0,IF(B28=0,0,100%),(B28)/B21)</f>
        <v>2.9256579230736098E-2</v>
      </c>
      <c r="H28" s="216">
        <f>IF(C21=0,IF(C28=0,0,100%),(C28)/C21)</f>
        <v>2.8258788722589627E-2</v>
      </c>
      <c r="I28" s="216">
        <f>IF(D21=0,IF(D28=0,0,100%),(D28)/D21)</f>
        <v>3.3632018465491527E-2</v>
      </c>
      <c r="J28" s="216">
        <f>IF(E21=0,IF(E28=0,0,100%),(E28)/E21)</f>
        <v>3.5750894057082983E-2</v>
      </c>
      <c r="K28" s="216">
        <f>IF(F21=0,IF(F28=0,0,100%),(F28)/F21)</f>
        <v>3.7196686624949356E-2</v>
      </c>
      <c r="O28" s="201"/>
    </row>
    <row r="29" spans="1:15" x14ac:dyDescent="0.3">
      <c r="A29" s="206" t="s">
        <v>36</v>
      </c>
      <c r="B29" s="203">
        <v>2901</v>
      </c>
      <c r="C29" s="203">
        <v>2502</v>
      </c>
      <c r="D29" s="203">
        <v>2313</v>
      </c>
      <c r="E29" s="203">
        <v>1692</v>
      </c>
      <c r="F29" s="219">
        <v>1597</v>
      </c>
      <c r="G29" s="216">
        <f>IF(B21=0,IF(B29=0,0,100%),(B29)/B21)</f>
        <v>3.1237886031787052E-2</v>
      </c>
      <c r="H29" s="216">
        <f>IF(C21=0,IF(C29=0,0,100%),(C29)/C21)</f>
        <v>2.7214584058475461E-2</v>
      </c>
      <c r="I29" s="216">
        <f>IF(D21=0,IF(D29=0,0,100%),(D29)/D21)</f>
        <v>2.5183185079534442E-2</v>
      </c>
      <c r="J29" s="216">
        <f>IF(E21=0,IF(E29=0,0,100%),(E29)/E21)</f>
        <v>1.927063164848181E-2</v>
      </c>
      <c r="K29" s="216">
        <f>IF(F21=0,IF(F29=0,0,100%),(F29)/F21)</f>
        <v>1.7973709089272049E-2</v>
      </c>
      <c r="O29" s="201"/>
    </row>
    <row r="30" spans="1:15" x14ac:dyDescent="0.3">
      <c r="A30" s="206" t="s">
        <v>37</v>
      </c>
      <c r="B30" s="203">
        <v>792</v>
      </c>
      <c r="C30" s="203">
        <v>866</v>
      </c>
      <c r="D30" s="203">
        <v>937</v>
      </c>
      <c r="E30" s="203">
        <v>1223</v>
      </c>
      <c r="F30" s="219">
        <v>871</v>
      </c>
      <c r="G30" s="216">
        <f>IF(B21=0,IF(B30=0,0,100%),(B30)/B21)</f>
        <v>8.5282336219149758E-3</v>
      </c>
      <c r="H30" s="216">
        <f>IF(C21=0,IF(C30=0,0,100%),(C30)/C21)</f>
        <v>9.4195962408632084E-3</v>
      </c>
      <c r="I30" s="216">
        <f>IF(D21=0,IF(D30=0,0,100%),(D30)/D21)</f>
        <v>1.0201748560105393E-2</v>
      </c>
      <c r="J30" s="216">
        <f>IF(E21=0,IF(E30=0,0,100%),(E30)/E21)</f>
        <v>1.3929067674996014E-2</v>
      </c>
      <c r="K30" s="216">
        <f>IF(F21=0,IF(F30=0,0,100%),(F30)/F21)</f>
        <v>9.8028181695403588E-3</v>
      </c>
    </row>
    <row r="32" spans="1:15" x14ac:dyDescent="0.3">
      <c r="A32" s="211" t="s">
        <v>39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3"/>
    </row>
    <row r="33" spans="1:11" x14ac:dyDescent="0.3">
      <c r="A33" s="220" t="s">
        <v>3</v>
      </c>
      <c r="B33" s="209">
        <f>B7</f>
        <v>2015</v>
      </c>
      <c r="C33" s="209">
        <f>C7</f>
        <v>2016</v>
      </c>
      <c r="D33" s="209">
        <f>D7</f>
        <v>2017</v>
      </c>
      <c r="E33" s="209">
        <f>E7</f>
        <v>2018</v>
      </c>
      <c r="F33" s="217">
        <f>F7</f>
        <v>2019</v>
      </c>
      <c r="G33" s="214">
        <f>B7</f>
        <v>2015</v>
      </c>
      <c r="H33" s="214">
        <f>C7</f>
        <v>2016</v>
      </c>
      <c r="I33" s="214">
        <f>D7</f>
        <v>2017</v>
      </c>
      <c r="J33" s="214">
        <f>E7</f>
        <v>2018</v>
      </c>
      <c r="K33" s="214">
        <f>F7</f>
        <v>2019</v>
      </c>
    </row>
    <row r="34" spans="1:11" x14ac:dyDescent="0.3">
      <c r="A34" s="199" t="s">
        <v>28</v>
      </c>
      <c r="B34" s="200">
        <f>SUM(B35:B43)</f>
        <v>33445</v>
      </c>
      <c r="C34" s="200">
        <f>SUM(C35:C43)</f>
        <v>33318</v>
      </c>
      <c r="D34" s="200">
        <f>SUM(D35:D43)</f>
        <v>33272</v>
      </c>
      <c r="E34" s="200">
        <f>SUM(E35:E43)</f>
        <v>32412</v>
      </c>
      <c r="F34" s="200">
        <f>SUM(F35:F43)</f>
        <v>32429</v>
      </c>
      <c r="G34" s="207"/>
      <c r="H34" s="66"/>
      <c r="I34" s="66"/>
      <c r="J34" s="66"/>
      <c r="K34" s="66"/>
    </row>
    <row r="35" spans="1:11" x14ac:dyDescent="0.3">
      <c r="A35" s="206" t="s">
        <v>29</v>
      </c>
      <c r="B35" s="203">
        <v>10802</v>
      </c>
      <c r="C35" s="203">
        <v>11234</v>
      </c>
      <c r="D35" s="203">
        <v>11653</v>
      </c>
      <c r="E35" s="203">
        <v>12102</v>
      </c>
      <c r="F35" s="219">
        <v>11696</v>
      </c>
      <c r="G35" s="216">
        <f>IF(B34=0,IF(B35=0,0,100%),(B35)/B34)</f>
        <v>0.32297802362087008</v>
      </c>
      <c r="H35" s="216">
        <f>IF(C34=0,IF(C35=0,0,100%),(C35)/C34)</f>
        <v>0.33717510054625127</v>
      </c>
      <c r="I35" s="216">
        <f>IF(D34=0,IF(D35=0,0,100%),(D35)/D34)</f>
        <v>0.35023443135369081</v>
      </c>
      <c r="J35" s="216">
        <f>IF(E34=0,IF(E35=0,0,100%),(E35)/E34)</f>
        <v>0.37338022954461308</v>
      </c>
      <c r="K35" s="216">
        <f>IF(F34=0,IF(F35=0,0,100%),(F35)/F34)</f>
        <v>0.36066483702858554</v>
      </c>
    </row>
    <row r="36" spans="1:11" x14ac:dyDescent="0.3">
      <c r="A36" s="206" t="s">
        <v>30</v>
      </c>
      <c r="B36" s="203">
        <v>5736</v>
      </c>
      <c r="C36" s="203">
        <v>5680</v>
      </c>
      <c r="D36" s="203">
        <v>5630</v>
      </c>
      <c r="E36" s="203">
        <v>5826</v>
      </c>
      <c r="F36" s="219">
        <v>6121</v>
      </c>
      <c r="G36" s="216">
        <f>IF(B34=0,IF(B36=0,0,100%),(B36)/B34)</f>
        <v>0.17150545671998804</v>
      </c>
      <c r="H36" s="216">
        <f>IF(C34=0,IF(C36=0,0,100%),(C36)/C34)</f>
        <v>0.17047842007323369</v>
      </c>
      <c r="I36" s="216">
        <f>IF(D34=0,IF(D36=0,0,100%),(D36)/D34)</f>
        <v>0.16921134888194278</v>
      </c>
      <c r="J36" s="216">
        <f>IF(E34=0,IF(E36=0,0,100%),(E36)/E34)</f>
        <v>0.17974824139207701</v>
      </c>
      <c r="K36" s="216">
        <f>IF(F34=0,IF(F36=0,0,100%),(F36)/F34)</f>
        <v>0.18875080946066791</v>
      </c>
    </row>
    <row r="37" spans="1:11" x14ac:dyDescent="0.3">
      <c r="A37" s="206" t="s">
        <v>31</v>
      </c>
      <c r="B37" s="203">
        <v>382</v>
      </c>
      <c r="C37" s="203">
        <v>363</v>
      </c>
      <c r="D37" s="203">
        <v>358</v>
      </c>
      <c r="E37" s="203">
        <v>308</v>
      </c>
      <c r="F37" s="219">
        <v>395</v>
      </c>
      <c r="G37" s="216">
        <f>IF(B34=0,IF(B37=0,0,100%),(B37)/B34)</f>
        <v>1.1421737180445507E-2</v>
      </c>
      <c r="H37" s="216">
        <f>IF(C34=0,IF(C37=0,0,100%),(C37)/C34)</f>
        <v>1.0895011705384476E-2</v>
      </c>
      <c r="I37" s="216">
        <f>IF(D34=0,IF(D37=0,0,100%),(D37)/D34)</f>
        <v>1.0759798028372205E-2</v>
      </c>
      <c r="J37" s="216">
        <f>IF(E34=0,IF(E37=0,0,100%),(E37)/E34)</f>
        <v>9.5026533382697766E-3</v>
      </c>
      <c r="K37" s="216">
        <f>IF(F34=0,IF(F37=0,0,100%),(F37)/F34)</f>
        <v>1.2180455764901786E-2</v>
      </c>
    </row>
    <row r="38" spans="1:11" x14ac:dyDescent="0.3">
      <c r="A38" s="206" t="s">
        <v>32</v>
      </c>
      <c r="B38" s="203">
        <v>5781</v>
      </c>
      <c r="C38" s="203">
        <v>5687</v>
      </c>
      <c r="D38" s="203">
        <v>4790</v>
      </c>
      <c r="E38" s="203">
        <v>4070</v>
      </c>
      <c r="F38" s="219">
        <v>3788</v>
      </c>
      <c r="G38" s="216">
        <f>IF(B34=0,IF(B38=0,0,100%),(B38)/B34)</f>
        <v>0.17285094931977874</v>
      </c>
      <c r="H38" s="216">
        <f>IF(C34=0,IF(C38=0,0,100%),(C38)/C34)</f>
        <v>0.17068851671769014</v>
      </c>
      <c r="I38" s="216">
        <f>IF(D34=0,IF(D38=0,0,100%),(D38)/D34)</f>
        <v>0.14396489540754989</v>
      </c>
      <c r="J38" s="216">
        <f>IF(E34=0,IF(E38=0,0,100%),(E38)/E34)</f>
        <v>0.12557077625570776</v>
      </c>
      <c r="K38" s="216">
        <f>IF(F34=0,IF(F38=0,0,100%),(F38)/F34)</f>
        <v>0.11680902895556447</v>
      </c>
    </row>
    <row r="39" spans="1:11" ht="15" customHeight="1" x14ac:dyDescent="0.3">
      <c r="A39" s="206" t="s">
        <v>33</v>
      </c>
      <c r="B39" s="203">
        <v>5632</v>
      </c>
      <c r="C39" s="203">
        <v>5518</v>
      </c>
      <c r="D39" s="203">
        <v>5566</v>
      </c>
      <c r="E39" s="203">
        <v>5195</v>
      </c>
      <c r="F39" s="219">
        <v>5032</v>
      </c>
      <c r="G39" s="216">
        <f>IF(B34=0,IF(B39=0,0,100%),(B39)/B34)</f>
        <v>0.16839587382269397</v>
      </c>
      <c r="H39" s="216">
        <f>IF(C34=0,IF(C39=0,0,100%),(C39)/C34)</f>
        <v>0.16561618344438442</v>
      </c>
      <c r="I39" s="216">
        <f>IF(D34=0,IF(D39=0,0,100%),(D39)/D34)</f>
        <v>0.16728780956960809</v>
      </c>
      <c r="J39" s="216">
        <f>IF(E34=0,IF(E39=0,0,100%),(E39)/E34)</f>
        <v>0.16028014315685549</v>
      </c>
      <c r="K39" s="216">
        <f>IF(F34=0,IF(F39=0,0,100%),(F39)/F34)</f>
        <v>0.15516975546578679</v>
      </c>
    </row>
    <row r="40" spans="1:11" x14ac:dyDescent="0.3">
      <c r="A40" s="206" t="s">
        <v>34</v>
      </c>
      <c r="B40" s="203">
        <v>1087</v>
      </c>
      <c r="C40" s="203">
        <v>1139</v>
      </c>
      <c r="D40" s="203">
        <v>1213</v>
      </c>
      <c r="E40" s="203">
        <v>1102</v>
      </c>
      <c r="F40" s="219">
        <v>1094</v>
      </c>
      <c r="G40" s="216">
        <f>IF(B34=0,IF(B40=0,0,100%),(B40)/B34)</f>
        <v>3.2501121243833156E-2</v>
      </c>
      <c r="H40" s="216">
        <f>IF(C34=0,IF(C40=0,0,100%),(C40)/C34)</f>
        <v>3.41857254336995E-2</v>
      </c>
      <c r="I40" s="216">
        <f>IF(D34=0,IF(D40=0,0,100%),(D40)/D34)</f>
        <v>3.6457081029093535E-2</v>
      </c>
      <c r="J40" s="216">
        <f>IF(E34=0,IF(E40=0,0,100%),(E40)/E34)</f>
        <v>3.3999753177835372E-2</v>
      </c>
      <c r="K40" s="216">
        <f>IF(F34=0,IF(F40=0,0,100%),(F40)/F34)</f>
        <v>3.373523697924697E-2</v>
      </c>
    </row>
    <row r="41" spans="1:11" x14ac:dyDescent="0.3">
      <c r="A41" s="206" t="s">
        <v>35</v>
      </c>
      <c r="B41" s="203">
        <v>1836</v>
      </c>
      <c r="C41" s="203">
        <v>1677</v>
      </c>
      <c r="D41" s="203">
        <v>2104</v>
      </c>
      <c r="E41" s="203">
        <v>2033</v>
      </c>
      <c r="F41" s="219">
        <v>2673</v>
      </c>
      <c r="G41" s="216">
        <f>IF(B34=0,IF(B41=0,0,100%),(B41)/B34)</f>
        <v>5.4896098071460606E-2</v>
      </c>
      <c r="H41" s="216">
        <f>IF(C34=0,IF(C41=0,0,100%),(C41)/C34)</f>
        <v>5.0333153250495227E-2</v>
      </c>
      <c r="I41" s="216">
        <f>IF(D34=0,IF(D41=0,0,100%),(D41)/D34)</f>
        <v>6.3236354893003124E-2</v>
      </c>
      <c r="J41" s="216">
        <f>IF(E34=0,IF(E41=0,0,100%),(E41)/E34)</f>
        <v>6.2723682586696292E-2</v>
      </c>
      <c r="K41" s="216">
        <f>IF(F34=0,IF(F41=0,0,100%),(F41)/F34)</f>
        <v>8.2426223441980945E-2</v>
      </c>
    </row>
    <row r="42" spans="1:11" x14ac:dyDescent="0.3">
      <c r="A42" s="206" t="s">
        <v>36</v>
      </c>
      <c r="B42" s="203">
        <v>1442</v>
      </c>
      <c r="C42" s="203">
        <v>1161</v>
      </c>
      <c r="D42" s="203">
        <v>961</v>
      </c>
      <c r="E42" s="203">
        <v>709</v>
      </c>
      <c r="F42" s="219">
        <v>822</v>
      </c>
      <c r="G42" s="216">
        <f>IF(B34=0,IF(B42=0,0,100%),(B42)/B34)</f>
        <v>4.3115562864404246E-2</v>
      </c>
      <c r="H42" s="216">
        <f>IF(C34=0,IF(C42=0,0,100%),(C42)/C34)</f>
        <v>3.4846029173419772E-2</v>
      </c>
      <c r="I42" s="216">
        <f>IF(D34=0,IF(D42=0,0,100%),(D42)/D34)</f>
        <v>2.8883144986775668E-2</v>
      </c>
      <c r="J42" s="216">
        <f>IF(E34=0,IF(E42=0,0,100%),(E42)/E34)</f>
        <v>2.1874614340367766E-2</v>
      </c>
      <c r="K42" s="216">
        <f>IF(F34=0,IF(F42=0,0,100%),(F42)/F34)</f>
        <v>2.5347682629744982E-2</v>
      </c>
    </row>
    <row r="43" spans="1:11" x14ac:dyDescent="0.3">
      <c r="A43" s="206" t="s">
        <v>37</v>
      </c>
      <c r="B43" s="203">
        <v>747</v>
      </c>
      <c r="C43" s="203">
        <v>859</v>
      </c>
      <c r="D43" s="203">
        <v>997</v>
      </c>
      <c r="E43" s="203">
        <v>1067</v>
      </c>
      <c r="F43" s="219">
        <v>808</v>
      </c>
      <c r="G43" s="216">
        <f>IF(B34=0,IF(B43=0,0,100%),(B43)/B34)</f>
        <v>2.2335177156525637E-2</v>
      </c>
      <c r="H43" s="216">
        <f>IF(C34=0,IF(C43=0,0,100%),(C43)/C34)</f>
        <v>2.5781859655441504E-2</v>
      </c>
      <c r="I43" s="216">
        <f>IF(D34=0,IF(D43=0,0,100%),(D43)/D34)</f>
        <v>2.9965135849963933E-2</v>
      </c>
      <c r="J43" s="216">
        <f>IF(E34=0,IF(E43=0,0,100%),(E43)/E34)</f>
        <v>3.291990620757744E-2</v>
      </c>
      <c r="K43" s="216">
        <f>IF(F34=0,IF(F43=0,0,100%),(F43)/F34)</f>
        <v>2.4915970273520615E-2</v>
      </c>
    </row>
    <row r="45" spans="1:11" x14ac:dyDescent="0.3">
      <c r="A45" s="211" t="s">
        <v>40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3"/>
    </row>
    <row r="46" spans="1:11" x14ac:dyDescent="0.3">
      <c r="A46" s="220" t="s">
        <v>3</v>
      </c>
      <c r="B46" s="209">
        <f>B7</f>
        <v>2015</v>
      </c>
      <c r="C46" s="209">
        <f>C7</f>
        <v>2016</v>
      </c>
      <c r="D46" s="209">
        <f>D7</f>
        <v>2017</v>
      </c>
      <c r="E46" s="209">
        <f>E7</f>
        <v>2018</v>
      </c>
      <c r="F46" s="217">
        <f>F7</f>
        <v>2019</v>
      </c>
      <c r="G46" s="214">
        <f>B7</f>
        <v>2015</v>
      </c>
      <c r="H46" s="214">
        <f>C7</f>
        <v>2016</v>
      </c>
      <c r="I46" s="214">
        <f>D7</f>
        <v>2017</v>
      </c>
      <c r="J46" s="214">
        <f>E7</f>
        <v>2018</v>
      </c>
      <c r="K46" s="214">
        <f>F7</f>
        <v>2019</v>
      </c>
    </row>
    <row r="47" spans="1:11" x14ac:dyDescent="0.3">
      <c r="A47" s="199" t="s">
        <v>28</v>
      </c>
      <c r="B47" s="200">
        <f>SUM(B48:B56)</f>
        <v>3246</v>
      </c>
      <c r="C47" s="200">
        <f>SUM(C48:C56)</f>
        <v>3496</v>
      </c>
      <c r="D47" s="200">
        <f>SUM(D48:D56)</f>
        <v>2972</v>
      </c>
      <c r="E47" s="200">
        <f>SUM(E48:E56)</f>
        <v>2852</v>
      </c>
      <c r="F47" s="200">
        <f>SUM(F48:F56)</f>
        <v>2582</v>
      </c>
      <c r="G47" s="207"/>
      <c r="H47" s="66"/>
      <c r="I47" s="66"/>
      <c r="J47" s="66"/>
      <c r="K47" s="66"/>
    </row>
    <row r="48" spans="1:11" x14ac:dyDescent="0.3">
      <c r="A48" s="206" t="s">
        <v>29</v>
      </c>
      <c r="B48" s="203">
        <v>895</v>
      </c>
      <c r="C48" s="203">
        <v>835</v>
      </c>
      <c r="D48" s="203">
        <v>752</v>
      </c>
      <c r="E48" s="203">
        <v>634</v>
      </c>
      <c r="F48" s="219">
        <v>704</v>
      </c>
      <c r="G48" s="216">
        <f>IF(B47=0,IF(B48=0,0,100%),(B48)/B47)</f>
        <v>0.27572396796056686</v>
      </c>
      <c r="H48" s="216">
        <f>IF(C47=0,IF(C48=0,0,100%),(C48)/C47)</f>
        <v>0.23884439359267734</v>
      </c>
      <c r="I48" s="216">
        <f>IF(D47=0,IF(D48=0,0,100%),(D48)/D47)</f>
        <v>0.25302826379542398</v>
      </c>
      <c r="J48" s="216">
        <f>IF(E47=0,IF(E48=0,0,100%),(E48)/E47)</f>
        <v>0.22230014025245443</v>
      </c>
      <c r="K48" s="216">
        <f>IF(F47=0,IF(F48=0,0,100%),(F48)/F47)</f>
        <v>0.27265685515104571</v>
      </c>
    </row>
    <row r="49" spans="1:11" x14ac:dyDescent="0.3">
      <c r="A49" s="206" t="s">
        <v>30</v>
      </c>
      <c r="B49" s="203">
        <v>553</v>
      </c>
      <c r="C49" s="203">
        <v>564</v>
      </c>
      <c r="D49" s="203">
        <v>437</v>
      </c>
      <c r="E49" s="203">
        <v>403</v>
      </c>
      <c r="F49" s="219">
        <v>471</v>
      </c>
      <c r="G49" s="216">
        <f>IF(B47=0,IF(B49=0,0,100%),(B49)/B47)</f>
        <v>0.17036352433764634</v>
      </c>
      <c r="H49" s="216">
        <f>IF(C47=0,IF(C49=0,0,100%),(C49)/C47)</f>
        <v>0.16132723112128147</v>
      </c>
      <c r="I49" s="216">
        <f>IF(D47=0,IF(D49=0,0,100%),(D49)/D47)</f>
        <v>0.14703903095558546</v>
      </c>
      <c r="J49" s="216">
        <f>IF(E47=0,IF(E49=0,0,100%),(E49)/E47)</f>
        <v>0.14130434782608695</v>
      </c>
      <c r="K49" s="216">
        <f>IF(F47=0,IF(F49=0,0,100%),(F49)/F47)</f>
        <v>0.18241673121611154</v>
      </c>
    </row>
    <row r="50" spans="1:11" x14ac:dyDescent="0.3">
      <c r="A50" s="206" t="s">
        <v>31</v>
      </c>
      <c r="B50" s="203">
        <v>49</v>
      </c>
      <c r="C50" s="203">
        <v>69</v>
      </c>
      <c r="D50" s="203">
        <v>47</v>
      </c>
      <c r="E50" s="203">
        <v>28</v>
      </c>
      <c r="F50" s="219">
        <v>35</v>
      </c>
      <c r="G50" s="216">
        <f>IF(B47=0,IF(B50=0,0,100%),(B50)/B47)</f>
        <v>1.5095502156500308E-2</v>
      </c>
      <c r="H50" s="216">
        <f>IF(C47=0,IF(C50=0,0,100%),(C50)/C47)</f>
        <v>1.9736842105263157E-2</v>
      </c>
      <c r="I50" s="216">
        <f>IF(D47=0,IF(D50=0,0,100%),(D50)/D47)</f>
        <v>1.5814266487213999E-2</v>
      </c>
      <c r="J50" s="216">
        <f>IF(E47=0,IF(E50=0,0,100%),(E50)/E47)</f>
        <v>9.8176718092566617E-3</v>
      </c>
      <c r="K50" s="216">
        <f>IF(F47=0,IF(F50=0,0,100%),(F50)/F47)</f>
        <v>1.3555383423702556E-2</v>
      </c>
    </row>
    <row r="51" spans="1:11" x14ac:dyDescent="0.3">
      <c r="A51" s="206" t="s">
        <v>32</v>
      </c>
      <c r="B51" s="203">
        <v>48</v>
      </c>
      <c r="C51" s="203">
        <v>45</v>
      </c>
      <c r="D51" s="203">
        <v>41</v>
      </c>
      <c r="E51" s="203">
        <v>46</v>
      </c>
      <c r="F51" s="219">
        <v>29</v>
      </c>
      <c r="G51" s="216">
        <f>IF(B47=0,IF(B51=0,0,100%),(B51)/B47)</f>
        <v>1.4787430683918669E-2</v>
      </c>
      <c r="H51" s="216">
        <f>IF(C47=0,IF(C51=0,0,100%),(C51)/C47)</f>
        <v>1.2871853546910755E-2</v>
      </c>
      <c r="I51" s="216">
        <f>IF(D47=0,IF(D51=0,0,100%),(D51)/D47)</f>
        <v>1.379542395693136E-2</v>
      </c>
      <c r="J51" s="216">
        <f>IF(E47=0,IF(E51=0,0,100%),(E51)/E47)</f>
        <v>1.6129032258064516E-2</v>
      </c>
      <c r="K51" s="216">
        <f>IF(F47=0,IF(F51=0,0,100%),(F51)/F47)</f>
        <v>1.1231603408210689E-2</v>
      </c>
    </row>
    <row r="52" spans="1:11" ht="15" customHeight="1" x14ac:dyDescent="0.3">
      <c r="A52" s="206" t="s">
        <v>33</v>
      </c>
      <c r="B52" s="203">
        <v>861</v>
      </c>
      <c r="C52" s="203">
        <v>1063</v>
      </c>
      <c r="D52" s="203">
        <v>851</v>
      </c>
      <c r="E52" s="203">
        <v>891</v>
      </c>
      <c r="F52" s="219">
        <v>553</v>
      </c>
      <c r="G52" s="216">
        <f>IF(B47=0,IF(B52=0,0,100%),(B52)/B47)</f>
        <v>0.26524953789279115</v>
      </c>
      <c r="H52" s="216">
        <f>IF(C47=0,IF(C52=0,0,100%),(C52)/C47)</f>
        <v>0.30406178489702518</v>
      </c>
      <c r="I52" s="216">
        <f>IF(D47=0,IF(D52=0,0,100%),(D52)/D47)</f>
        <v>0.28633916554508748</v>
      </c>
      <c r="J52" s="216">
        <f>IF(E47=0,IF(E52=0,0,100%),(E52)/E47)</f>
        <v>0.31241234221598879</v>
      </c>
      <c r="K52" s="216">
        <f>IF(F47=0,IF(F52=0,0,100%),(F52)/F47)</f>
        <v>0.21417505809450038</v>
      </c>
    </row>
    <row r="53" spans="1:11" x14ac:dyDescent="0.3">
      <c r="A53" s="206" t="s">
        <v>34</v>
      </c>
      <c r="B53" s="203">
        <v>100</v>
      </c>
      <c r="C53" s="203">
        <v>89</v>
      </c>
      <c r="D53" s="203">
        <v>86</v>
      </c>
      <c r="E53" s="203">
        <v>72</v>
      </c>
      <c r="F53" s="219">
        <v>59</v>
      </c>
      <c r="G53" s="216">
        <f>IF(B47=0,IF(B53=0,0,100%),(B53)/B47)</f>
        <v>3.0807147258163893E-2</v>
      </c>
      <c r="H53" s="216">
        <f>IF(C47=0,IF(C53=0,0,100%),(C53)/C47)</f>
        <v>2.5457665903890161E-2</v>
      </c>
      <c r="I53" s="216">
        <f>IF(D47=0,IF(D53=0,0,100%),(D53)/D47)</f>
        <v>2.8936742934051143E-2</v>
      </c>
      <c r="J53" s="216">
        <f>IF(E47=0,IF(E53=0,0,100%),(E53)/E47)</f>
        <v>2.5245441795231416E-2</v>
      </c>
      <c r="K53" s="216">
        <f>IF(F47=0,IF(F53=0,0,100%),(F53)/F47)</f>
        <v>2.2850503485670023E-2</v>
      </c>
    </row>
    <row r="54" spans="1:11" x14ac:dyDescent="0.3">
      <c r="A54" s="206" t="s">
        <v>35</v>
      </c>
      <c r="B54" s="203">
        <v>521</v>
      </c>
      <c r="C54" s="203">
        <v>663</v>
      </c>
      <c r="D54" s="203">
        <v>615</v>
      </c>
      <c r="E54" s="203">
        <v>622</v>
      </c>
      <c r="F54" s="219">
        <v>620</v>
      </c>
      <c r="G54" s="216">
        <f>IF(B47=0,IF(B54=0,0,100%),(B54)/B47)</f>
        <v>0.16050523721503387</v>
      </c>
      <c r="H54" s="216">
        <f>IF(C47=0,IF(C54=0,0,100%),(C54)/C47)</f>
        <v>0.18964530892448511</v>
      </c>
      <c r="I54" s="216">
        <f>IF(D47=0,IF(D54=0,0,100%),(D54)/D47)</f>
        <v>0.20693135935397039</v>
      </c>
      <c r="J54" s="216">
        <f>IF(E47=0,IF(E54=0,0,100%),(E54)/E47)</f>
        <v>0.21809256661991586</v>
      </c>
      <c r="K54" s="216">
        <f>IF(F47=0,IF(F54=0,0,100%),(F54)/F47)</f>
        <v>0.24012393493415957</v>
      </c>
    </row>
    <row r="55" spans="1:11" x14ac:dyDescent="0.3">
      <c r="A55" s="206" t="s">
        <v>36</v>
      </c>
      <c r="B55" s="203">
        <v>122</v>
      </c>
      <c r="C55" s="203">
        <v>94</v>
      </c>
      <c r="D55" s="203">
        <v>63</v>
      </c>
      <c r="E55" s="203">
        <v>53</v>
      </c>
      <c r="F55" s="219">
        <v>39</v>
      </c>
      <c r="G55" s="216">
        <f>IF(B47=0,IF(B55=0,0,100%),(B55)/B47)</f>
        <v>3.758471965495995E-2</v>
      </c>
      <c r="H55" s="216">
        <f>IF(C47=0,IF(C55=0,0,100%),(C55)/C47)</f>
        <v>2.6887871853546911E-2</v>
      </c>
      <c r="I55" s="216">
        <f>IF(D47=0,IF(D55=0,0,100%),(D55)/D47)</f>
        <v>2.11978465679677E-2</v>
      </c>
      <c r="J55" s="216">
        <f>IF(E47=0,IF(E55=0,0,100%),(E55)/E47)</f>
        <v>1.8583450210378681E-2</v>
      </c>
      <c r="K55" s="216">
        <f>IF(F47=0,IF(F55=0,0,100%),(F55)/F47)</f>
        <v>1.5104570100697134E-2</v>
      </c>
    </row>
    <row r="56" spans="1:11" x14ac:dyDescent="0.3">
      <c r="A56" s="206" t="s">
        <v>37</v>
      </c>
      <c r="B56" s="203">
        <v>97</v>
      </c>
      <c r="C56" s="203">
        <v>74</v>
      </c>
      <c r="D56" s="203">
        <v>80</v>
      </c>
      <c r="E56" s="203">
        <v>103</v>
      </c>
      <c r="F56" s="219">
        <v>72</v>
      </c>
      <c r="G56" s="216">
        <f>IF(B47=0,IF(B56=0,0,100%),(B56)/B47)</f>
        <v>2.9882932840418978E-2</v>
      </c>
      <c r="H56" s="216">
        <f>IF(C47=0,IF(C56=0,0,100%),(C56)/C47)</f>
        <v>2.116704805491991E-2</v>
      </c>
      <c r="I56" s="216">
        <f>IF(D47=0,IF(D56=0,0,100%),(D56)/D47)</f>
        <v>2.6917900403768506E-2</v>
      </c>
      <c r="J56" s="216">
        <f>IF(E47=0,IF(E56=0,0,100%),(E56)/E47)</f>
        <v>3.611500701262272E-2</v>
      </c>
      <c r="K56" s="216">
        <f>IF(F47=0,IF(F56=0,0,100%),(F56)/F47)</f>
        <v>2.7885360185902403E-2</v>
      </c>
    </row>
  </sheetData>
  <hyperlinks>
    <hyperlink ref="I5" location="TOC!A1" display="Table of Content"/>
  </hyperlinks>
  <pageMargins left="0.63" right="0.63" top="0.75" bottom="0.75" header="0.3" footer="0.3"/>
  <pageSetup scale="95" orientation="landscape"/>
  <headerFooter>
    <oddHeader xml:space="preserve">&amp;L&amp;"Arial,Regular"&amp;9NORS Multi-Year Complaints Trend Report </oddHeader>
    <oddFooter>&amp;L&amp;7Included in Report: {0}
Excluded from Report: {1}&amp;R&amp;7&amp;P of &amp;N</oddFooter>
  </headerFooter>
  <rowBreaks count="1" manualBreakCount="1">
    <brk id="30" max="10485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"/>
    </sheetView>
  </sheetViews>
  <sheetFormatPr defaultColWidth="11.44140625" defaultRowHeight="14.4" x14ac:dyDescent="0.3"/>
  <cols>
    <col min="1" max="1" width="29" style="112" customWidth="1"/>
    <col min="2" max="2" width="8.44140625" style="146" customWidth="1"/>
    <col min="3" max="3" width="11.44140625" style="146" customWidth="1"/>
    <col min="4" max="4" width="7.44140625" style="146" customWidth="1"/>
    <col min="5" max="5" width="11.44140625" style="146" customWidth="1"/>
    <col min="6" max="6" width="8" style="146" customWidth="1"/>
    <col min="7" max="7" width="11.44140625" style="146" customWidth="1"/>
    <col min="8" max="16384" width="11.44140625" style="146"/>
  </cols>
  <sheetData>
    <row r="1" spans="1:19" ht="12.75" customHeight="1" x14ac:dyDescent="0.3">
      <c r="A1" s="55" t="s">
        <v>41</v>
      </c>
      <c r="B1" s="55"/>
      <c r="C1" s="55"/>
      <c r="E1" s="55" t="str">
        <f>'Closed Cases'!E1</f>
        <v>FY 2015, 2016, 2017, 2018, 2019</v>
      </c>
      <c r="F1" s="55"/>
      <c r="G1" s="55"/>
      <c r="H1" s="55" t="s">
        <v>42</v>
      </c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</row>
    <row r="2" spans="1:19" ht="12.75" customHeight="1" x14ac:dyDescent="0.3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 x14ac:dyDescent="0.3">
      <c r="A3" s="84" t="s">
        <v>1</v>
      </c>
      <c r="B3" s="55"/>
      <c r="C3" s="55"/>
      <c r="D3" s="148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 customHeight="1" x14ac:dyDescent="0.3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 customHeight="1" x14ac:dyDescent="0.3">
      <c r="A5" s="149" t="s">
        <v>3</v>
      </c>
      <c r="B5" s="55"/>
      <c r="C5" s="55"/>
      <c r="D5" s="55"/>
      <c r="E5" s="55"/>
      <c r="F5" s="55"/>
      <c r="G5" s="55"/>
      <c r="H5" s="55"/>
      <c r="I5" s="55"/>
      <c r="J5" s="87" t="s">
        <v>4</v>
      </c>
      <c r="K5" s="55"/>
      <c r="L5" s="55"/>
      <c r="M5" s="55"/>
      <c r="N5" s="55"/>
      <c r="O5" s="55"/>
      <c r="P5" s="55"/>
      <c r="Q5" s="55"/>
      <c r="R5" s="55"/>
      <c r="S5" s="55"/>
    </row>
    <row r="6" spans="1:19" ht="12.75" customHeight="1" x14ac:dyDescent="0.3">
      <c r="A6" s="150" t="s">
        <v>5</v>
      </c>
      <c r="B6" s="92"/>
      <c r="C6" s="93"/>
      <c r="D6" s="93"/>
      <c r="E6" s="93"/>
      <c r="F6" s="94" t="s">
        <v>43</v>
      </c>
      <c r="G6" s="93"/>
      <c r="H6" s="93"/>
      <c r="I6" s="93"/>
      <c r="J6" s="93"/>
      <c r="K6" s="95"/>
    </row>
    <row r="7" spans="1:19" s="151" customFormat="1" ht="12.75" customHeight="1" x14ac:dyDescent="0.3">
      <c r="A7" s="9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9" s="151" customFormat="1" ht="12.75" customHeight="1" x14ac:dyDescent="0.3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9" s="151" customFormat="1" ht="12.75" customHeight="1" x14ac:dyDescent="0.3">
      <c r="A9" s="196" t="s">
        <v>7</v>
      </c>
      <c r="B9" s="152">
        <f>'Closed Cases'!B8</f>
        <v>129559</v>
      </c>
      <c r="C9" s="152">
        <f>'Closed Cases'!C8</f>
        <v>128750</v>
      </c>
      <c r="D9" s="152">
        <f>'Closed Cases'!D8</f>
        <v>128091</v>
      </c>
      <c r="E9" s="152">
        <f>'Closed Cases'!E8</f>
        <v>123066</v>
      </c>
      <c r="F9" s="152">
        <f>'Closed Cases'!F8</f>
        <v>123863</v>
      </c>
      <c r="G9" s="68"/>
      <c r="H9" s="66"/>
      <c r="I9" s="66"/>
      <c r="J9" s="66"/>
      <c r="K9" s="66"/>
    </row>
    <row r="10" spans="1:19" s="151" customFormat="1" ht="12.75" customHeight="1" x14ac:dyDescent="0.3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9" s="151" customFormat="1" ht="26.4" x14ac:dyDescent="0.3">
      <c r="A11" s="96" t="s">
        <v>44</v>
      </c>
      <c r="B11" s="152">
        <f>SUM(B12:B28)</f>
        <v>199238</v>
      </c>
      <c r="C11" s="152">
        <f>SUM(C12:C28)</f>
        <v>199493</v>
      </c>
      <c r="D11" s="152">
        <f>SUM(D12:D28)</f>
        <v>201460</v>
      </c>
      <c r="E11" s="152">
        <f>SUM(E12:E28)</f>
        <v>194516</v>
      </c>
      <c r="F11" s="152">
        <f>SUM(F12:F28)</f>
        <v>198502</v>
      </c>
      <c r="G11" s="153"/>
      <c r="H11" s="154"/>
      <c r="I11" s="154"/>
      <c r="J11" s="154"/>
      <c r="K11" s="154"/>
    </row>
    <row r="12" spans="1:19" ht="26.4" x14ac:dyDescent="0.3">
      <c r="A12" s="155" t="s">
        <v>9</v>
      </c>
      <c r="B12" s="102">
        <f>SUM('Major ComplaintCategories-NF'!B12,'Major ComplaintCategories-BC-OT'!B12)</f>
        <v>15933</v>
      </c>
      <c r="C12" s="102">
        <f>SUM('Major ComplaintCategories-NF'!C12,'Major ComplaintCategories-BC-OT'!C12)</f>
        <v>15554</v>
      </c>
      <c r="D12" s="102">
        <f>SUM('Major ComplaintCategories-NF'!D12,'Major ComplaintCategories-BC-OT'!D12)</f>
        <v>16800</v>
      </c>
      <c r="E12" s="102">
        <f>SUM('Major ComplaintCategories-NF'!E12,'Major ComplaintCategories-BC-OT'!E12)</f>
        <v>17661</v>
      </c>
      <c r="F12" s="102">
        <f>SUM('Major ComplaintCategories-NF'!F12,'Major ComplaintCategories-BC-OT'!F12)</f>
        <v>18309</v>
      </c>
      <c r="G12" s="156">
        <f>IF(B11=0,IF(B12=0,0,100%),(B12)/B11)</f>
        <v>7.9969684497937135E-2</v>
      </c>
      <c r="H12" s="154">
        <f>IF(C11=0,IF(C12=0,0,100%),(C12)/C11)</f>
        <v>7.7967647987648686E-2</v>
      </c>
      <c r="I12" s="157">
        <f>IF(D11=0,IF(D12=0,0,100%),(D12)/D11)</f>
        <v>8.3391243919388458E-2</v>
      </c>
      <c r="J12" s="154">
        <f>IF(E11=0,IF(E12=0,0,100%),(E12)/E11)</f>
        <v>9.0794587591766229E-2</v>
      </c>
      <c r="K12" s="158">
        <f>IF(F11=0,IF(F12=0,0,100%),(F12)/F11)</f>
        <v>9.2235846490211687E-2</v>
      </c>
      <c r="L12" s="159"/>
      <c r="M12" s="159"/>
      <c r="N12" s="159"/>
      <c r="O12" s="159"/>
      <c r="P12" s="159"/>
    </row>
    <row r="13" spans="1:19" x14ac:dyDescent="0.3">
      <c r="A13" s="155" t="s">
        <v>10</v>
      </c>
      <c r="B13" s="102">
        <f>SUM('Major ComplaintCategories-NF'!B13,'Major ComplaintCategories-BC-OT'!B13)</f>
        <v>5431</v>
      </c>
      <c r="C13" s="102">
        <f>SUM('Major ComplaintCategories-NF'!C13,'Major ComplaintCategories-BC-OT'!C13)</f>
        <v>5833</v>
      </c>
      <c r="D13" s="102">
        <f>SUM('Major ComplaintCategories-NF'!D13,'Major ComplaintCategories-BC-OT'!D13)</f>
        <v>5388</v>
      </c>
      <c r="E13" s="102">
        <f>SUM('Major ComplaintCategories-NF'!E13,'Major ComplaintCategories-BC-OT'!E13)</f>
        <v>5346</v>
      </c>
      <c r="F13" s="102">
        <f>SUM('Major ComplaintCategories-NF'!F13,'Major ComplaintCategories-BC-OT'!F13)</f>
        <v>5413</v>
      </c>
      <c r="G13" s="156">
        <f>IF(B11=0,IF(B13=0,0,100%),(B13)/B11)</f>
        <v>2.7258856242283098E-2</v>
      </c>
      <c r="H13" s="154">
        <f>IF(C11=0,IF(C13=0,0,100%),(C13)/C11)</f>
        <v>2.9239121172171454E-2</v>
      </c>
      <c r="I13" s="157">
        <f>IF(D11=0,IF(D13=0,0,100%),(D13)/D11)</f>
        <v>2.6744763228432444E-2</v>
      </c>
      <c r="J13" s="154">
        <f>IF(E11=0,IF(E13=0,0,100%),(E13)/E11)</f>
        <v>2.7483600320796234E-2</v>
      </c>
      <c r="K13" s="158">
        <f>IF(F11=0,IF(F13=0,0,100%),(F13)/F11)</f>
        <v>2.726924665746441E-2</v>
      </c>
      <c r="L13" s="159"/>
      <c r="M13" s="159"/>
      <c r="N13" s="159"/>
      <c r="O13" s="159"/>
      <c r="P13" s="159"/>
    </row>
    <row r="14" spans="1:19" ht="26.4" x14ac:dyDescent="0.3">
      <c r="A14" s="155" t="s">
        <v>11</v>
      </c>
      <c r="B14" s="102">
        <f>SUM('Major ComplaintCategories-NF'!B14,'Major ComplaintCategories-BC-OT'!B14)</f>
        <v>15128</v>
      </c>
      <c r="C14" s="102">
        <f>SUM('Major ComplaintCategories-NF'!C14,'Major ComplaintCategories-BC-OT'!C14)</f>
        <v>15428</v>
      </c>
      <c r="D14" s="102">
        <f>SUM('Major ComplaintCategories-NF'!D14,'Major ComplaintCategories-BC-OT'!D14)</f>
        <v>17206</v>
      </c>
      <c r="E14" s="102">
        <f>SUM('Major ComplaintCategories-NF'!E14,'Major ComplaintCategories-BC-OT'!E14)</f>
        <v>16368</v>
      </c>
      <c r="F14" s="102">
        <f>SUM('Major ComplaintCategories-NF'!F14,'Major ComplaintCategories-BC-OT'!F14)</f>
        <v>16875</v>
      </c>
      <c r="G14" s="156">
        <f>IF(B11=0,IF(B14=0,0,100%),(B14)/B11)</f>
        <v>7.5929290597175236E-2</v>
      </c>
      <c r="H14" s="154">
        <f>IF(C11=0,IF(C14=0,0,100%),(C14)/C11)</f>
        <v>7.7336046878837855E-2</v>
      </c>
      <c r="I14" s="157">
        <f>IF(D11=0,IF(D14=0,0,100%),(D14)/D11)</f>
        <v>8.5406532314107025E-2</v>
      </c>
      <c r="J14" s="154">
        <f>IF(E11=0,IF(E14=0,0,100%),(E14)/E11)</f>
        <v>8.4147319500709458E-2</v>
      </c>
      <c r="K14" s="158">
        <f>IF(F11=0,IF(F14=0,0,100%),(F14)/F11)</f>
        <v>8.5011737916998315E-2</v>
      </c>
      <c r="L14" s="159"/>
      <c r="M14" s="159"/>
      <c r="N14" s="159"/>
      <c r="O14" s="159"/>
      <c r="P14" s="159"/>
    </row>
    <row r="15" spans="1:19" ht="26.4" x14ac:dyDescent="0.3">
      <c r="A15" s="155" t="s">
        <v>12</v>
      </c>
      <c r="B15" s="102">
        <f>SUM('Major ComplaintCategories-NF'!B15,'Major ComplaintCategories-BC-OT'!B15)</f>
        <v>22756</v>
      </c>
      <c r="C15" s="102">
        <f>SUM('Major ComplaintCategories-NF'!C15,'Major ComplaintCategories-BC-OT'!C15)</f>
        <v>23066</v>
      </c>
      <c r="D15" s="102">
        <f>SUM('Major ComplaintCategories-NF'!D15,'Major ComplaintCategories-BC-OT'!D15)</f>
        <v>22675</v>
      </c>
      <c r="E15" s="102">
        <f>SUM('Major ComplaintCategories-NF'!E15,'Major ComplaintCategories-BC-OT'!E15)</f>
        <v>21713</v>
      </c>
      <c r="F15" s="102">
        <f>SUM('Major ComplaintCategories-NF'!F15,'Major ComplaintCategories-BC-OT'!F15)</f>
        <v>22328</v>
      </c>
      <c r="G15" s="156">
        <f>IF(B11=0,IF(B15=0,0,100%),(B15)/B11)</f>
        <v>0.11421515975868057</v>
      </c>
      <c r="H15" s="154">
        <f>IF(C11=0,IF(C15=0,0,100%),(C15)/C11)</f>
        <v>0.11562310457008516</v>
      </c>
      <c r="I15" s="157">
        <f>IF(D11=0,IF(D15=0,0,100%),(D15)/D11)</f>
        <v>0.11255336046857937</v>
      </c>
      <c r="J15" s="154">
        <f>IF(E11=0,IF(E15=0,0,100%),(E15)/E11)</f>
        <v>0.11162577885623805</v>
      </c>
      <c r="K15" s="158">
        <f>IF(F11=0,IF(F15=0,0,100%),(F15)/F11)</f>
        <v>0.11248249387915488</v>
      </c>
      <c r="L15" s="159"/>
      <c r="M15" s="159"/>
      <c r="N15" s="159"/>
      <c r="O15" s="159"/>
      <c r="P15" s="159"/>
    </row>
    <row r="16" spans="1:19" ht="12.75" customHeight="1" x14ac:dyDescent="0.3">
      <c r="A16" s="155" t="s">
        <v>13</v>
      </c>
      <c r="B16" s="102">
        <f>SUM('Major ComplaintCategories-NF'!B16,'Major ComplaintCategories-BC-OT'!B16)</f>
        <v>10259</v>
      </c>
      <c r="C16" s="102">
        <f>SUM('Major ComplaintCategories-NF'!C16,'Major ComplaintCategories-BC-OT'!C16)</f>
        <v>9477</v>
      </c>
      <c r="D16" s="102">
        <f>SUM('Major ComplaintCategories-NF'!D16,'Major ComplaintCategories-BC-OT'!D16)</f>
        <v>9851</v>
      </c>
      <c r="E16" s="102">
        <f>SUM('Major ComplaintCategories-NF'!E16,'Major ComplaintCategories-BC-OT'!E16)</f>
        <v>9796</v>
      </c>
      <c r="F16" s="102">
        <f>SUM('Major ComplaintCategories-NF'!F16,'Major ComplaintCategories-BC-OT'!F16)</f>
        <v>10100</v>
      </c>
      <c r="G16" s="156">
        <f>IF(B11=0,IF(B16=0,0,100%),(B16)/B11)</f>
        <v>5.1491181401138335E-2</v>
      </c>
      <c r="H16" s="154">
        <f>IF(C11=0,IF(C16=0,0,100%),(C16)/C11)</f>
        <v>4.7505426255557842E-2</v>
      </c>
      <c r="I16" s="157">
        <f>IF(D11=0,IF(D16=0,0,100%),(D16)/D11)</f>
        <v>4.8898044276779511E-2</v>
      </c>
      <c r="J16" s="154">
        <f>IF(E11=0,IF(E16=0,0,100%),(E16)/E11)</f>
        <v>5.0360895761788232E-2</v>
      </c>
      <c r="K16" s="158">
        <f>IF(F11=0,IF(F16=0,0,100%),(F16)/F11)</f>
        <v>5.0881099434766403E-2</v>
      </c>
      <c r="L16" s="159"/>
      <c r="M16" s="159"/>
      <c r="N16" s="159"/>
      <c r="O16" s="159"/>
      <c r="P16" s="159"/>
    </row>
    <row r="17" spans="1:16" ht="12.75" customHeight="1" x14ac:dyDescent="0.3">
      <c r="A17" s="155" t="s">
        <v>14</v>
      </c>
      <c r="B17" s="102">
        <f>SUM('Major ComplaintCategories-NF'!B17,'Major ComplaintCategories-BC-OT'!B17)</f>
        <v>46405</v>
      </c>
      <c r="C17" s="102">
        <f>SUM('Major ComplaintCategories-NF'!C17,'Major ComplaintCategories-BC-OT'!C17)</f>
        <v>46620</v>
      </c>
      <c r="D17" s="102">
        <f>SUM('Major ComplaintCategories-NF'!D17,'Major ComplaintCategories-BC-OT'!D17)</f>
        <v>47793</v>
      </c>
      <c r="E17" s="102">
        <f>SUM('Major ComplaintCategories-NF'!E17,'Major ComplaintCategories-BC-OT'!E17)</f>
        <v>46211</v>
      </c>
      <c r="F17" s="102">
        <f>SUM('Major ComplaintCategories-NF'!F17,'Major ComplaintCategories-BC-OT'!F17)</f>
        <v>47394</v>
      </c>
      <c r="G17" s="156">
        <f>IF(B11=0,IF(B17=0,0,100%),(B17)/B11)</f>
        <v>0.23291239622963492</v>
      </c>
      <c r="H17" s="154">
        <f>IF(C11=0,IF(C17=0,0,100%),(C17)/C11)</f>
        <v>0.23369241026000911</v>
      </c>
      <c r="I17" s="157">
        <f>IF(D11=0,IF(D17=0,0,100%),(D17)/D11)</f>
        <v>0.23723319765710316</v>
      </c>
      <c r="J17" s="154">
        <f>IF(E11=0,IF(E17=0,0,100%),(E17)/E11)</f>
        <v>0.23756914598284973</v>
      </c>
      <c r="K17" s="158">
        <f>IF(F11=0,IF(F17=0,0,100%),(F17)/F11)</f>
        <v>0.238758299664487</v>
      </c>
      <c r="L17" s="159"/>
      <c r="M17" s="159"/>
      <c r="N17" s="159"/>
      <c r="O17" s="159"/>
      <c r="P17" s="159"/>
    </row>
    <row r="18" spans="1:16" ht="26.4" x14ac:dyDescent="0.3">
      <c r="A18" s="155" t="s">
        <v>15</v>
      </c>
      <c r="B18" s="102">
        <f>SUM('Major ComplaintCategories-NF'!B18,'Major ComplaintCategories-BC-OT'!B18)</f>
        <v>6971</v>
      </c>
      <c r="C18" s="102">
        <f>SUM('Major ComplaintCategories-NF'!C18,'Major ComplaintCategories-BC-OT'!C18)</f>
        <v>7214</v>
      </c>
      <c r="D18" s="102">
        <f>SUM('Major ComplaintCategories-NF'!D18,'Major ComplaintCategories-BC-OT'!D18)</f>
        <v>7329</v>
      </c>
      <c r="E18" s="102">
        <f>SUM('Major ComplaintCategories-NF'!E18,'Major ComplaintCategories-BC-OT'!E18)</f>
        <v>7222</v>
      </c>
      <c r="F18" s="102">
        <f>SUM('Major ComplaintCategories-NF'!F18,'Major ComplaintCategories-BC-OT'!F18)</f>
        <v>7262</v>
      </c>
      <c r="G18" s="156">
        <f>IF(B11=0,IF(B18=0,0,100%),(B18)/B11)</f>
        <v>3.4988305443740653E-2</v>
      </c>
      <c r="H18" s="154">
        <f>IF(C11=0,IF(C18=0,0,100%),(C18)/C11)</f>
        <v>3.6161669833026724E-2</v>
      </c>
      <c r="I18" s="157">
        <f>IF(D11=0,IF(D18=0,0,100%),(D18)/D11)</f>
        <v>3.637943015983322E-2</v>
      </c>
      <c r="J18" s="154">
        <f>IF(E11=0,IF(E18=0,0,100%),(E18)/E11)</f>
        <v>3.7128051162886345E-2</v>
      </c>
      <c r="K18" s="158">
        <f>IF(F11=0,IF(F18=0,0,100%),(F18)/F11)</f>
        <v>3.6584014266858769E-2</v>
      </c>
      <c r="L18" s="159"/>
      <c r="M18" s="159"/>
      <c r="N18" s="159"/>
      <c r="O18" s="159"/>
      <c r="P18" s="159"/>
    </row>
    <row r="19" spans="1:16" ht="26.4" x14ac:dyDescent="0.3">
      <c r="A19" s="155" t="s">
        <v>16</v>
      </c>
      <c r="B19" s="102">
        <f>SUM('Major ComplaintCategories-NF'!B19,'Major ComplaintCategories-BC-OT'!B19)</f>
        <v>944</v>
      </c>
      <c r="C19" s="102">
        <f>SUM('Major ComplaintCategories-NF'!C19,'Major ComplaintCategories-BC-OT'!C19)</f>
        <v>856</v>
      </c>
      <c r="D19" s="102">
        <f>SUM('Major ComplaintCategories-NF'!D19,'Major ComplaintCategories-BC-OT'!D19)</f>
        <v>761</v>
      </c>
      <c r="E19" s="102">
        <f>SUM('Major ComplaintCategories-NF'!E19,'Major ComplaintCategories-BC-OT'!E19)</f>
        <v>749</v>
      </c>
      <c r="F19" s="102">
        <f>SUM('Major ComplaintCategories-NF'!F19,'Major ComplaintCategories-BC-OT'!F19)</f>
        <v>814</v>
      </c>
      <c r="G19" s="156">
        <f>IF(B11=0,IF(B19=0,0,100%),(B19)/B11)</f>
        <v>4.7380519780363187E-3</v>
      </c>
      <c r="H19" s="154">
        <f>IF(C11=0,IF(C19=0,0,100%),(C19)/C11)</f>
        <v>4.2908773741434534E-3</v>
      </c>
      <c r="I19" s="157">
        <f>IF(D11=0,IF(D19=0,0,100%),(D19)/D11)</f>
        <v>3.7774247989675368E-3</v>
      </c>
      <c r="J19" s="154">
        <f>IF(E11=0,IF(E19=0,0,100%),(E19)/E11)</f>
        <v>3.8505829854613501E-3</v>
      </c>
      <c r="K19" s="158">
        <f>IF(F11=0,IF(F19=0,0,100%),(F19)/F11)</f>
        <v>4.1007143504851341E-3</v>
      </c>
      <c r="L19" s="159"/>
      <c r="M19" s="159"/>
      <c r="N19" s="159"/>
      <c r="O19" s="159"/>
      <c r="P19" s="159"/>
    </row>
    <row r="20" spans="1:16" ht="12.75" customHeight="1" x14ac:dyDescent="0.3">
      <c r="A20" s="155" t="s">
        <v>17</v>
      </c>
      <c r="B20" s="102">
        <f>SUM('Major ComplaintCategories-NF'!B20,'Major ComplaintCategories-BC-OT'!B20)</f>
        <v>11832</v>
      </c>
      <c r="C20" s="102">
        <f>SUM('Major ComplaintCategories-NF'!C20,'Major ComplaintCategories-BC-OT'!C20)</f>
        <v>11597</v>
      </c>
      <c r="D20" s="102">
        <f>SUM('Major ComplaintCategories-NF'!D20,'Major ComplaintCategories-BC-OT'!D20)</f>
        <v>11678</v>
      </c>
      <c r="E20" s="102">
        <f>SUM('Major ComplaintCategories-NF'!E20,'Major ComplaintCategories-BC-OT'!E20)</f>
        <v>11064</v>
      </c>
      <c r="F20" s="102">
        <f>SUM('Major ComplaintCategories-NF'!F20,'Major ComplaintCategories-BC-OT'!F20)</f>
        <v>10386</v>
      </c>
      <c r="G20" s="156">
        <f>IF(B11=0,IF(B20=0,0,100%),(B20)/B11)</f>
        <v>5.9386261656912839E-2</v>
      </c>
      <c r="H20" s="154">
        <f>IF(C11=0,IF(C20=0,0,100%),(C20)/C11)</f>
        <v>5.8132365546660784E-2</v>
      </c>
      <c r="I20" s="157">
        <f>IF(D11=0,IF(D20=0,0,100%),(D20)/D11)</f>
        <v>5.7966842053013008E-2</v>
      </c>
      <c r="J20" s="154">
        <f>IF(E11=0,IF(E20=0,0,100%),(E20)/E11)</f>
        <v>5.6879639721154042E-2</v>
      </c>
      <c r="K20" s="158">
        <f>IF(F11=0,IF(F20=0,0,100%),(F20)/F11)</f>
        <v>5.2321890963315229E-2</v>
      </c>
      <c r="L20" s="159"/>
      <c r="M20" s="159"/>
      <c r="N20" s="159"/>
      <c r="O20" s="159"/>
      <c r="P20" s="159"/>
    </row>
    <row r="21" spans="1:16" ht="12.75" customHeight="1" x14ac:dyDescent="0.3">
      <c r="A21" s="155" t="s">
        <v>18</v>
      </c>
      <c r="B21" s="102">
        <f>SUM('Major ComplaintCategories-NF'!B21,'Major ComplaintCategories-BC-OT'!B21)</f>
        <v>13027</v>
      </c>
      <c r="C21" s="102">
        <f>SUM('Major ComplaintCategories-NF'!C21,'Major ComplaintCategories-BC-OT'!C21)</f>
        <v>13232</v>
      </c>
      <c r="D21" s="102">
        <f>SUM('Major ComplaintCategories-NF'!D21,'Major ComplaintCategories-BC-OT'!D21)</f>
        <v>12976</v>
      </c>
      <c r="E21" s="102">
        <f>SUM('Major ComplaintCategories-NF'!E21,'Major ComplaintCategories-BC-OT'!E21)</f>
        <v>12307</v>
      </c>
      <c r="F21" s="102">
        <f>SUM('Major ComplaintCategories-NF'!F21,'Major ComplaintCategories-BC-OT'!F21)</f>
        <v>12671</v>
      </c>
      <c r="G21" s="156">
        <f>IF(B11=0,IF(B21=0,0,100%),(B21)/B11)</f>
        <v>6.5384113472329572E-2</v>
      </c>
      <c r="H21" s="154">
        <f>IF(C11=0,IF(C21=0,0,100%),(C21)/C11)</f>
        <v>6.6328141839563287E-2</v>
      </c>
      <c r="I21" s="157">
        <f>IF(D11=0,IF(D21=0,0,100%),(D21)/D11)</f>
        <v>6.4409808398689566E-2</v>
      </c>
      <c r="J21" s="154">
        <f>IF(E11=0,IF(E21=0,0,100%),(E21)/E11)</f>
        <v>6.3269859548828883E-2</v>
      </c>
      <c r="K21" s="158">
        <f>IF(F11=0,IF(F21=0,0,100%),(F21)/F11)</f>
        <v>6.383310999385397E-2</v>
      </c>
      <c r="L21" s="159"/>
      <c r="M21" s="159"/>
      <c r="N21" s="159"/>
      <c r="O21" s="159"/>
      <c r="P21" s="159"/>
    </row>
    <row r="22" spans="1:16" ht="12.75" customHeight="1" x14ac:dyDescent="0.3">
      <c r="A22" s="155" t="s">
        <v>19</v>
      </c>
      <c r="B22" s="102">
        <f>SUM('Major ComplaintCategories-NF'!B22,'Major ComplaintCategories-BC-OT'!B22)</f>
        <v>19127</v>
      </c>
      <c r="C22" s="102">
        <f>SUM('Major ComplaintCategories-NF'!C22,'Major ComplaintCategories-BC-OT'!C22)</f>
        <v>19257</v>
      </c>
      <c r="D22" s="102">
        <f>SUM('Major ComplaintCategories-NF'!D22,'Major ComplaintCategories-BC-OT'!D22)</f>
        <v>18407</v>
      </c>
      <c r="E22" s="102">
        <f>SUM('Major ComplaintCategories-NF'!E22,'Major ComplaintCategories-BC-OT'!E22)</f>
        <v>17122</v>
      </c>
      <c r="F22" s="102">
        <f>SUM('Major ComplaintCategories-NF'!F22,'Major ComplaintCategories-BC-OT'!F22)</f>
        <v>17525</v>
      </c>
      <c r="G22" s="156">
        <f>IF(B11=0,IF(B22=0,0,100%),(B22)/B11)</f>
        <v>9.6000762906674433E-2</v>
      </c>
      <c r="H22" s="154">
        <f>IF(C11=0,IF(C22=0,0,100%),(C22)/C11)</f>
        <v>9.6529702796589359E-2</v>
      </c>
      <c r="I22" s="157">
        <f>IF(D11=0,IF(D22=0,0,100%),(D22)/D11)</f>
        <v>9.1368013501439485E-2</v>
      </c>
      <c r="J22" s="154">
        <f>IF(E11=0,IF(E22=0,0,100%),(E22)/E11)</f>
        <v>8.8023607312508995E-2</v>
      </c>
      <c r="K22" s="158">
        <f>IF(F11=0,IF(F22=0,0,100%),(F22)/F11)</f>
        <v>8.8286264118245666E-2</v>
      </c>
      <c r="L22" s="159"/>
      <c r="M22" s="159"/>
      <c r="N22" s="159"/>
      <c r="O22" s="159"/>
      <c r="P22" s="159"/>
    </row>
    <row r="23" spans="1:16" ht="26.4" x14ac:dyDescent="0.3">
      <c r="A23" s="155" t="s">
        <v>20</v>
      </c>
      <c r="B23" s="102">
        <f>SUM('Major ComplaintCategories-NF'!B23,'Major ComplaintCategories-BC-OT'!B23)</f>
        <v>3875</v>
      </c>
      <c r="C23" s="102">
        <f>SUM('Major ComplaintCategories-NF'!C23,'Major ComplaintCategories-BC-OT'!C23)</f>
        <v>3959</v>
      </c>
      <c r="D23" s="102">
        <f>SUM('Major ComplaintCategories-NF'!D23,'Major ComplaintCategories-BC-OT'!D23)</f>
        <v>3649</v>
      </c>
      <c r="E23" s="102">
        <f>SUM('Major ComplaintCategories-NF'!E23,'Major ComplaintCategories-BC-OT'!E23)</f>
        <v>3460</v>
      </c>
      <c r="F23" s="102">
        <f>SUM('Major ComplaintCategories-NF'!F23,'Major ComplaintCategories-BC-OT'!F23)</f>
        <v>3735</v>
      </c>
      <c r="G23" s="156">
        <f>IF(B11=0,IF(B23=0,0,100%),(B23)/B11)</f>
        <v>1.9449101075096117E-2</v>
      </c>
      <c r="H23" s="154">
        <f>IF(C11=0,IF(C23=0,0,100%),(C23)/C11)</f>
        <v>1.9845307855413472E-2</v>
      </c>
      <c r="I23" s="157">
        <f>IF(D11=0,IF(D23=0,0,100%),(D23)/D11)</f>
        <v>1.8112776729871934E-2</v>
      </c>
      <c r="J23" s="154">
        <f>IF(E11=0,IF(E23=0,0,100%),(E23)/E11)</f>
        <v>1.7787739826029735E-2</v>
      </c>
      <c r="K23" s="158">
        <f>IF(F11=0,IF(F23=0,0,100%),(F23)/F11)</f>
        <v>1.8815931325628962E-2</v>
      </c>
      <c r="L23" s="159"/>
      <c r="M23" s="159"/>
      <c r="N23" s="159"/>
      <c r="O23" s="159"/>
      <c r="P23" s="159"/>
    </row>
    <row r="24" spans="1:16" ht="12.75" customHeight="1" x14ac:dyDescent="0.3">
      <c r="A24" s="155" t="s">
        <v>21</v>
      </c>
      <c r="B24" s="102">
        <f>SUM('Major ComplaintCategories-NF'!B24,'Major ComplaintCategories-BC-OT'!B24)</f>
        <v>8732</v>
      </c>
      <c r="C24" s="102">
        <f>SUM('Major ComplaintCategories-NF'!C24,'Major ComplaintCategories-BC-OT'!C24)</f>
        <v>8696</v>
      </c>
      <c r="D24" s="102">
        <f>SUM('Major ComplaintCategories-NF'!D24,'Major ComplaintCategories-BC-OT'!D24)</f>
        <v>9162</v>
      </c>
      <c r="E24" s="102">
        <f>SUM('Major ComplaintCategories-NF'!E24,'Major ComplaintCategories-BC-OT'!E24)</f>
        <v>8942</v>
      </c>
      <c r="F24" s="102">
        <f>SUM('Major ComplaintCategories-NF'!F24,'Major ComplaintCategories-BC-OT'!F24)</f>
        <v>9431</v>
      </c>
      <c r="G24" s="156">
        <f>IF(B11=0,IF(B24=0,0,100%),(B24)/B11)</f>
        <v>4.3826980796835946E-2</v>
      </c>
      <c r="H24" s="154">
        <f>IF(C11=0,IF(C24=0,0,100%),(C24)/C11)</f>
        <v>4.3590501922373216E-2</v>
      </c>
      <c r="I24" s="157">
        <f>IF(D11=0,IF(D24=0,0,100%),(D24)/D11)</f>
        <v>4.5478010523180783E-2</v>
      </c>
      <c r="J24" s="154">
        <f>IF(E11=0,IF(E24=0,0,100%),(E24)/E11)</f>
        <v>4.5970511423224822E-2</v>
      </c>
      <c r="K24" s="158">
        <f>IF(F11=0,IF(F24=0,0,100%),(F24)/F11)</f>
        <v>4.751085631379029E-2</v>
      </c>
      <c r="L24" s="159"/>
      <c r="M24" s="159"/>
      <c r="N24" s="159"/>
      <c r="O24" s="159"/>
      <c r="P24" s="159"/>
    </row>
    <row r="25" spans="1:16" ht="12.75" customHeight="1" x14ac:dyDescent="0.3">
      <c r="A25" s="155" t="s">
        <v>22</v>
      </c>
      <c r="B25" s="102">
        <f>SUM('Major ComplaintCategories-NF'!B25,'Major ComplaintCategories-BC-OT'!B25)</f>
        <v>388</v>
      </c>
      <c r="C25" s="102">
        <f>SUM('Major ComplaintCategories-NF'!C25,'Major ComplaintCategories-BC-OT'!C25)</f>
        <v>400</v>
      </c>
      <c r="D25" s="102">
        <f>SUM('Major ComplaintCategories-NF'!D25,'Major ComplaintCategories-BC-OT'!D25)</f>
        <v>404</v>
      </c>
      <c r="E25" s="102">
        <f>SUM('Major ComplaintCategories-NF'!E25,'Major ComplaintCategories-BC-OT'!E25)</f>
        <v>491</v>
      </c>
      <c r="F25" s="102">
        <f>SUM('Major ComplaintCategories-NF'!F25,'Major ComplaintCategories-BC-OT'!F25)</f>
        <v>583</v>
      </c>
      <c r="G25" s="156">
        <f>IF(B11=0,IF(B25=0,0,100%),(B25)/B11)</f>
        <v>1.9474196689386564E-3</v>
      </c>
      <c r="H25" s="154">
        <f>IF(C11=0,IF(C25=0,0,100%),(C25)/C11)</f>
        <v>2.0050828851137636E-3</v>
      </c>
      <c r="I25" s="157">
        <f>IF(D11=0,IF(D25=0,0,100%),(D25)/D11)</f>
        <v>2.0053608656805319E-3</v>
      </c>
      <c r="J25" s="154">
        <f>IF(E11=0,IF(E25=0,0,100%),(E25)/E11)</f>
        <v>2.5242139464105779E-3</v>
      </c>
      <c r="K25" s="158">
        <f>IF(F11=0,IF(F25=0,0,100%),(F25)/F11)</f>
        <v>2.9369981158880011E-3</v>
      </c>
      <c r="L25" s="159"/>
      <c r="M25" s="159"/>
      <c r="N25" s="159"/>
      <c r="O25" s="159"/>
      <c r="P25" s="159"/>
    </row>
    <row r="26" spans="1:16" ht="12.75" customHeight="1" x14ac:dyDescent="0.3">
      <c r="A26" s="155" t="s">
        <v>23</v>
      </c>
      <c r="B26" s="102">
        <f>SUM('Major ComplaintCategories-NF'!B26,'Major ComplaintCategories-BC-OT'!B26)</f>
        <v>1460</v>
      </c>
      <c r="C26" s="102">
        <f>SUM('Major ComplaintCategories-NF'!C26,'Major ComplaintCategories-BC-OT'!C26)</f>
        <v>1354</v>
      </c>
      <c r="D26" s="102">
        <f>SUM('Major ComplaintCategories-NF'!D26,'Major ComplaintCategories-BC-OT'!D26)</f>
        <v>1359</v>
      </c>
      <c r="E26" s="102">
        <f>SUM('Major ComplaintCategories-NF'!E26,'Major ComplaintCategories-BC-OT'!E26)</f>
        <v>1347</v>
      </c>
      <c r="F26" s="102">
        <f>SUM('Major ComplaintCategories-NF'!F26,'Major ComplaintCategories-BC-OT'!F26)</f>
        <v>1386</v>
      </c>
      <c r="G26" s="156">
        <f>IF(B11=0,IF(B26=0,0,100%),(B26)/B11)</f>
        <v>7.327919372810408E-3</v>
      </c>
      <c r="H26" s="154">
        <f>IF(C11=0,IF(C26=0,0,100%),(C26)/C11)</f>
        <v>6.7872055661100895E-3</v>
      </c>
      <c r="I26" s="157">
        <f>IF(D11=0,IF(D26=0,0,100%),(D26)/D11)</f>
        <v>6.7457559813362458E-3</v>
      </c>
      <c r="J26" s="154">
        <f>IF(E11=0,IF(E26=0,0,100%),(E26)/E11)</f>
        <v>6.9248802155092637E-3</v>
      </c>
      <c r="K26" s="158">
        <f>IF(F11=0,IF(F26=0,0,100%),(F26)/F11)</f>
        <v>6.9822974075827949E-3</v>
      </c>
      <c r="L26" s="159"/>
      <c r="M26" s="159"/>
      <c r="N26" s="159"/>
      <c r="O26" s="159"/>
      <c r="P26" s="159"/>
    </row>
    <row r="27" spans="1:16" ht="12.75" customHeight="1" x14ac:dyDescent="0.3">
      <c r="A27" s="155" t="s">
        <v>24</v>
      </c>
      <c r="B27" s="102">
        <f>SUM('Major ComplaintCategories-NF'!B27,'Major ComplaintCategories-BC-OT'!B27)</f>
        <v>12884</v>
      </c>
      <c r="C27" s="102">
        <f>SUM('Major ComplaintCategories-NF'!C27,'Major ComplaintCategories-BC-OT'!C27)</f>
        <v>12872</v>
      </c>
      <c r="D27" s="102">
        <f>SUM('Major ComplaintCategories-NF'!D27,'Major ComplaintCategories-BC-OT'!D27)</f>
        <v>12549</v>
      </c>
      <c r="E27" s="102">
        <f>SUM('Major ComplaintCategories-NF'!E27,'Major ComplaintCategories-BC-OT'!E27)</f>
        <v>11322</v>
      </c>
      <c r="F27" s="102">
        <f>SUM('Major ComplaintCategories-NF'!F27,'Major ComplaintCategories-BC-OT'!F27)</f>
        <v>11202</v>
      </c>
      <c r="G27" s="156">
        <f>IF(B11=0,IF(B27=0,0,100%),(B27)/B11)</f>
        <v>6.4666378903622798E-2</v>
      </c>
      <c r="H27" s="154">
        <f>IF(C11=0,IF(C27=0,0,100%),(C27)/C11)</f>
        <v>6.4523567242960905E-2</v>
      </c>
      <c r="I27" s="157">
        <f>IF(D11=0,IF(D27=0,0,100%),(D27)/D11)</f>
        <v>6.2290280949071776E-2</v>
      </c>
      <c r="J27" s="154">
        <f>IF(E11=0,IF(E27=0,0,100%),(E27)/E11)</f>
        <v>5.8206008760204819E-2</v>
      </c>
      <c r="K27" s="158">
        <f>IF(F11=0,IF(F27=0,0,100%),(F27)/F11)</f>
        <v>5.6432680779034974E-2</v>
      </c>
      <c r="L27" s="159"/>
      <c r="M27" s="159"/>
      <c r="N27" s="159"/>
      <c r="O27" s="159"/>
      <c r="P27" s="159"/>
    </row>
    <row r="28" spans="1:16" ht="26.4" x14ac:dyDescent="0.3">
      <c r="A28" s="155" t="s">
        <v>45</v>
      </c>
      <c r="B28" s="109">
        <f>'Minor ComplaintCodes-BC-OT'!B162</f>
        <v>4086</v>
      </c>
      <c r="C28" s="109">
        <f>'Minor ComplaintCodes-BC-OT'!C162</f>
        <v>4078</v>
      </c>
      <c r="D28" s="109">
        <f>'Minor ComplaintCodes-BC-OT'!D162</f>
        <v>3473</v>
      </c>
      <c r="E28" s="109">
        <f>'Minor ComplaintCodes-BC-OT'!E162</f>
        <v>3395</v>
      </c>
      <c r="F28" s="109">
        <f>'Minor ComplaintCodes-BC-OT'!F162</f>
        <v>3088</v>
      </c>
      <c r="G28" s="156">
        <f>IF(B11=0,IF(B28=0,0,100%),(B28)/B11)</f>
        <v>2.0508135998152963E-2</v>
      </c>
      <c r="H28" s="154">
        <f>IF(C11=0,IF(C28=0,0,100%),(C28)/C11)</f>
        <v>2.0441820013734818E-2</v>
      </c>
      <c r="I28" s="157">
        <f>IF(D11=0,IF(D28=0,0,100%),(D28)/D11)</f>
        <v>1.7239154174525959E-2</v>
      </c>
      <c r="J28" s="154">
        <f>IF(E11=0,IF(E28=0,0,100%),(E28)/E11)</f>
        <v>1.7453577083633223E-2</v>
      </c>
      <c r="K28" s="158">
        <f>IF(F11=0,IF(F28=0,0,100%),(F28)/F11)</f>
        <v>1.555651832223353E-2</v>
      </c>
      <c r="L28" s="159"/>
    </row>
    <row r="29" spans="1:16" ht="12.75" customHeight="1" x14ac:dyDescent="0.3">
      <c r="A29" s="160"/>
    </row>
  </sheetData>
  <phoneticPr fontId="0" type="noConversion"/>
  <conditionalFormatting sqref="G12:K28">
    <cfRule type="cellIs" dxfId="9" priority="1" operator="lessThan">
      <formula>0</formula>
    </cfRule>
  </conditionalFormatting>
  <hyperlinks>
    <hyperlink ref="J5" location="TOC!A1" display="Table of Content"/>
  </hyperlinks>
  <pageMargins left="0.63" right="0.63" top="0.75" bottom="0.75" header="0.3" footer="0.3"/>
  <pageSetup scale="93" orientation="landscape"/>
  <headerFooter>
    <oddHeader xml:space="preserve">&amp;L&amp;"Arial,Regular"&amp;9NORS Multi-Year Complaints Trend Report &amp;"-,Regular"&amp;11
</oddHeader>
    <oddFooter>&amp;L&amp;"Arial,Regular"&amp;7Included in Report: {0}
Excluded from Report: {1}
&amp;R&amp;7&amp;P of &amp;N</oddFooter>
    <firstFooter>&amp;L&amp;"Arial,Regular"&amp;7Included in Report: {0}
Excluded from Report: {1}&amp;8
&amp;R&amp;"Arial,Regular"&amp;8&amp;P of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7" sqref="K7"/>
    </sheetView>
  </sheetViews>
  <sheetFormatPr defaultColWidth="11.44140625" defaultRowHeight="14.4" x14ac:dyDescent="0.3"/>
  <cols>
    <col min="1" max="1" width="29" style="112" customWidth="1"/>
    <col min="2" max="2" width="8.44140625" style="146" customWidth="1"/>
    <col min="3" max="3" width="11.44140625" style="146" customWidth="1"/>
    <col min="4" max="4" width="7.44140625" style="146" customWidth="1"/>
    <col min="5" max="5" width="11.44140625" style="146" customWidth="1"/>
    <col min="6" max="6" width="8" style="146" customWidth="1"/>
    <col min="7" max="7" width="11.44140625" style="146" customWidth="1"/>
    <col min="8" max="16384" width="11.44140625" style="146"/>
  </cols>
  <sheetData>
    <row r="1" spans="1:19" ht="12.75" customHeight="1" x14ac:dyDescent="0.3">
      <c r="A1" s="55" t="str">
        <f>'Major ComplaintCategories-All'!A1</f>
        <v xml:space="preserve">NORS Multi-Year Complaint Trends Report </v>
      </c>
      <c r="B1" s="55"/>
      <c r="C1" s="55"/>
      <c r="E1" s="55" t="str">
        <f>'Closed Cases'!E1</f>
        <v>FY 2015, 2016, 2017, 2018, 2019</v>
      </c>
      <c r="F1" s="55"/>
      <c r="G1" s="55"/>
      <c r="H1" s="55" t="s">
        <v>0</v>
      </c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</row>
    <row r="2" spans="1:19" ht="12.75" customHeight="1" x14ac:dyDescent="0.3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 x14ac:dyDescent="0.3">
      <c r="A3" s="84" t="s">
        <v>1</v>
      </c>
      <c r="B3" s="55"/>
      <c r="C3" s="55"/>
      <c r="D3" s="148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 customHeight="1" x14ac:dyDescent="0.3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 customHeight="1" x14ac:dyDescent="0.3">
      <c r="A5" s="149" t="s">
        <v>3</v>
      </c>
      <c r="B5" s="55"/>
      <c r="C5" s="55"/>
      <c r="D5" s="55"/>
      <c r="E5" s="55"/>
      <c r="F5" s="55"/>
      <c r="G5" s="55"/>
      <c r="H5" s="55"/>
      <c r="I5" s="55"/>
      <c r="J5" s="87" t="s">
        <v>4</v>
      </c>
      <c r="K5" s="55"/>
      <c r="L5" s="55"/>
      <c r="M5" s="55"/>
      <c r="N5" s="55"/>
      <c r="O5" s="55"/>
      <c r="P5" s="55"/>
      <c r="Q5" s="55"/>
      <c r="R5" s="55"/>
      <c r="S5" s="55"/>
    </row>
    <row r="6" spans="1:19" ht="12.75" customHeight="1" x14ac:dyDescent="0.3">
      <c r="A6" s="150" t="s">
        <v>5</v>
      </c>
      <c r="B6" s="92"/>
      <c r="C6" s="93"/>
      <c r="D6" s="93"/>
      <c r="E6" s="161"/>
      <c r="F6" s="162" t="s">
        <v>6</v>
      </c>
      <c r="G6" s="93"/>
      <c r="H6" s="93"/>
      <c r="I6" s="93"/>
      <c r="J6" s="93"/>
      <c r="K6" s="95"/>
    </row>
    <row r="7" spans="1:19" s="151" customFormat="1" ht="12.75" customHeight="1" x14ac:dyDescent="0.3">
      <c r="A7" s="9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9" s="151" customFormat="1" ht="12.75" customHeight="1" x14ac:dyDescent="0.3">
      <c r="A8" s="1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9" s="151" customFormat="1" ht="12.75" customHeight="1" x14ac:dyDescent="0.3">
      <c r="A9" s="196" t="s">
        <v>7</v>
      </c>
      <c r="B9" s="152">
        <f>'Closed Cases'!B21</f>
        <v>92868</v>
      </c>
      <c r="C9" s="152">
        <f>'Closed Cases'!C21</f>
        <v>91936</v>
      </c>
      <c r="D9" s="152">
        <f>'Closed Cases'!D21</f>
        <v>91847</v>
      </c>
      <c r="E9" s="152">
        <f>'Closed Cases'!E21</f>
        <v>87802</v>
      </c>
      <c r="F9" s="152">
        <f>'Closed Cases'!F21</f>
        <v>88852</v>
      </c>
      <c r="G9" s="68"/>
      <c r="H9" s="66"/>
      <c r="I9" s="66"/>
      <c r="J9" s="66"/>
      <c r="K9" s="66"/>
    </row>
    <row r="10" spans="1:19" s="151" customFormat="1" ht="12.75" customHeight="1" x14ac:dyDescent="0.3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9" s="151" customFormat="1" ht="26.4" x14ac:dyDescent="0.3">
      <c r="A11" s="96" t="s">
        <v>8</v>
      </c>
      <c r="B11" s="152">
        <f>SUM(B12:B27)</f>
        <v>140145</v>
      </c>
      <c r="C11" s="152">
        <f>SUM(C12:C27)</f>
        <v>141203</v>
      </c>
      <c r="D11" s="152">
        <f>SUM(D12:D27)</f>
        <v>144003</v>
      </c>
      <c r="E11" s="152">
        <f>SUM(E12:E27)</f>
        <v>138723</v>
      </c>
      <c r="F11" s="152">
        <f>SUM(F12:F27)</f>
        <v>142051</v>
      </c>
      <c r="G11" s="153"/>
      <c r="H11" s="154"/>
      <c r="I11" s="154"/>
      <c r="J11" s="154"/>
      <c r="K11" s="154"/>
    </row>
    <row r="12" spans="1:19" ht="26.4" x14ac:dyDescent="0.3">
      <c r="A12" s="163" t="s">
        <v>9</v>
      </c>
      <c r="B12" s="102">
        <f>'Minor ComplaintCodes-NF'!B16</f>
        <v>11337</v>
      </c>
      <c r="C12" s="102">
        <f>'Minor ComplaintCodes-NF'!C16</f>
        <v>11225</v>
      </c>
      <c r="D12" s="102">
        <f>'Minor ComplaintCodes-NF'!D16</f>
        <v>11778</v>
      </c>
      <c r="E12" s="102">
        <f>'Minor ComplaintCodes-NF'!E16</f>
        <v>12866</v>
      </c>
      <c r="F12" s="102">
        <f>'Minor ComplaintCodes-NF'!F16</f>
        <v>13398</v>
      </c>
      <c r="G12" s="156">
        <f>IF(B11=0,IF(B12=0,0,100%),(B12)/B11)</f>
        <v>8.0894787541474902E-2</v>
      </c>
      <c r="H12" s="154">
        <f>IF(C11=0,IF(C12=0,0,100%),(C12)/C11)</f>
        <v>7.9495478141399262E-2</v>
      </c>
      <c r="I12" s="157">
        <f>IF(D11=0,IF(D12=0,0,100%),(D12)/D11)</f>
        <v>8.1789962709110223E-2</v>
      </c>
      <c r="J12" s="154">
        <f>IF(E11=0,IF(E12=0,0,100%),(E12)/E11)</f>
        <v>9.2745975793487742E-2</v>
      </c>
      <c r="K12" s="158">
        <f>IF(F11=0,IF(F12=0,0,100%),(F12)/F11)</f>
        <v>9.4318237815995659E-2</v>
      </c>
    </row>
    <row r="13" spans="1:19" x14ac:dyDescent="0.3">
      <c r="A13" s="155" t="s">
        <v>10</v>
      </c>
      <c r="B13" s="102">
        <f>'Minor ComplaintCodes-NF'!B25</f>
        <v>3879</v>
      </c>
      <c r="C13" s="102">
        <f>'Minor ComplaintCodes-NF'!C25</f>
        <v>4030</v>
      </c>
      <c r="D13" s="102">
        <f>'Minor ComplaintCodes-NF'!D25</f>
        <v>3848</v>
      </c>
      <c r="E13" s="102">
        <f>'Minor ComplaintCodes-NF'!E25</f>
        <v>3791</v>
      </c>
      <c r="F13" s="102">
        <f>'Minor ComplaintCodes-NF'!F25</f>
        <v>3826</v>
      </c>
      <c r="G13" s="156">
        <f>IF(B11=0,IF(B13=0,0,100%),(B13)/B11)</f>
        <v>2.767847586428342E-2</v>
      </c>
      <c r="H13" s="154">
        <f>IF(C11=0,IF(C13=0,0,100%),(C13)/C11)</f>
        <v>2.8540470103326415E-2</v>
      </c>
      <c r="I13" s="157">
        <f>IF(D11=0,IF(D13=0,0,100%),(D13)/D11)</f>
        <v>2.6721665520857203E-2</v>
      </c>
      <c r="J13" s="154">
        <f>IF(E11=0,IF(E13=0,0,100%),(E13)/E11)</f>
        <v>2.7327840372540962E-2</v>
      </c>
      <c r="K13" s="158">
        <f>IF(F11=0,IF(F13=0,0,100%),(F13)/F11)</f>
        <v>2.6933988497089074E-2</v>
      </c>
    </row>
    <row r="14" spans="1:19" ht="26.4" x14ac:dyDescent="0.3">
      <c r="A14" s="155" t="s">
        <v>11</v>
      </c>
      <c r="B14" s="102">
        <f>'Minor ComplaintCodes-NF'!B34</f>
        <v>11665</v>
      </c>
      <c r="C14" s="102">
        <f>'Minor ComplaintCodes-NF'!C34</f>
        <v>11836</v>
      </c>
      <c r="D14" s="102">
        <f>'Minor ComplaintCodes-NF'!D34</f>
        <v>13118</v>
      </c>
      <c r="E14" s="102">
        <f>'Minor ComplaintCodes-NF'!E34</f>
        <v>12437</v>
      </c>
      <c r="F14" s="102">
        <f>'Minor ComplaintCodes-NF'!F34</f>
        <v>12992</v>
      </c>
      <c r="G14" s="156">
        <f>IF(B11=0,IF(B14=0,0,100%),(B14)/B11)</f>
        <v>8.3235220664311965E-2</v>
      </c>
      <c r="H14" s="154">
        <f>IF(C11=0,IF(C14=0,0,100%),(C14)/C11)</f>
        <v>8.3822581673193911E-2</v>
      </c>
      <c r="I14" s="157">
        <f>IF(D11=0,IF(D14=0,0,100%),(D14)/D11)</f>
        <v>9.109532440296382E-2</v>
      </c>
      <c r="J14" s="154">
        <f>IF(E11=0,IF(E14=0,0,100%),(E14)/E11)</f>
        <v>8.965348211904299E-2</v>
      </c>
      <c r="K14" s="158">
        <f>IF(F11=0,IF(F14=0,0,100%),(F14)/F11)</f>
        <v>9.1460109397329126E-2</v>
      </c>
    </row>
    <row r="15" spans="1:19" ht="26.4" x14ac:dyDescent="0.3">
      <c r="A15" s="155" t="s">
        <v>12</v>
      </c>
      <c r="B15" s="102">
        <f>'Minor ComplaintCodes-NF'!B47</f>
        <v>16325</v>
      </c>
      <c r="C15" s="102">
        <f>'Minor ComplaintCodes-NF'!C47</f>
        <v>16759</v>
      </c>
      <c r="D15" s="102">
        <f>'Minor ComplaintCodes-NF'!D47</f>
        <v>16619</v>
      </c>
      <c r="E15" s="102">
        <f>'Minor ComplaintCodes-NF'!E47</f>
        <v>15626</v>
      </c>
      <c r="F15" s="102">
        <f>'Minor ComplaintCodes-NF'!F47</f>
        <v>16310</v>
      </c>
      <c r="G15" s="156">
        <f>IF(B11=0,IF(B15=0,0,100%),(B15)/B11)</f>
        <v>0.11648649612900924</v>
      </c>
      <c r="H15" s="154">
        <f>IF(C11=0,IF(C15=0,0,100%),(C15)/C11)</f>
        <v>0.11868728001529713</v>
      </c>
      <c r="I15" s="157">
        <f>IF(D11=0,IF(D15=0,0,100%),(D15)/D11)</f>
        <v>0.11540731790309924</v>
      </c>
      <c r="J15" s="154">
        <f>IF(E11=0,IF(E15=0,0,100%),(E15)/E11)</f>
        <v>0.11264173929341205</v>
      </c>
      <c r="K15" s="158">
        <f>IF(F11=0,IF(F15=0,0,100%),(F15)/F11)</f>
        <v>0.11481791750850047</v>
      </c>
    </row>
    <row r="16" spans="1:19" ht="12.75" customHeight="1" x14ac:dyDescent="0.3">
      <c r="A16" s="155" t="s">
        <v>13</v>
      </c>
      <c r="B16" s="102">
        <f>'Minor ComplaintCodes-NF'!B52</f>
        <v>6864</v>
      </c>
      <c r="C16" s="102">
        <f>'Minor ComplaintCodes-NF'!C52</f>
        <v>6173</v>
      </c>
      <c r="D16" s="102">
        <f>'Minor ComplaintCodes-NF'!D52</f>
        <v>6551</v>
      </c>
      <c r="E16" s="102">
        <f>'Minor ComplaintCodes-NF'!E52</f>
        <v>6411</v>
      </c>
      <c r="F16" s="102">
        <f>'Minor ComplaintCodes-NF'!F52</f>
        <v>6716</v>
      </c>
      <c r="G16" s="156">
        <f>IF(B11=0,IF(B16=0,0,100%),(B16)/B11)</f>
        <v>4.8977844375468267E-2</v>
      </c>
      <c r="H16" s="154">
        <f>IF(C11=0,IF(C16=0,0,100%),(C16)/C11)</f>
        <v>4.3717201475889325E-2</v>
      </c>
      <c r="I16" s="157">
        <f>IF(D11=0,IF(D16=0,0,100%),(D16)/D11)</f>
        <v>4.5492107803309652E-2</v>
      </c>
      <c r="J16" s="154">
        <f>IF(E11=0,IF(E16=0,0,100%),(E16)/E11)</f>
        <v>4.6214398477541573E-2</v>
      </c>
      <c r="K16" s="158">
        <f>IF(F11=0,IF(F16=0,0,100%),(F16)/F11)</f>
        <v>4.7278794235873028E-2</v>
      </c>
    </row>
    <row r="17" spans="1:11" ht="12.75" customHeight="1" x14ac:dyDescent="0.3">
      <c r="A17" s="155" t="s">
        <v>14</v>
      </c>
      <c r="B17" s="102">
        <f>'Minor ComplaintCodes-NF'!B66</f>
        <v>36377</v>
      </c>
      <c r="C17" s="102">
        <f>'Minor ComplaintCodes-NF'!C66</f>
        <v>36868</v>
      </c>
      <c r="D17" s="102">
        <f>'Minor ComplaintCodes-NF'!D66</f>
        <v>37949</v>
      </c>
      <c r="E17" s="102">
        <f>'Minor ComplaintCodes-NF'!E66</f>
        <v>36745</v>
      </c>
      <c r="F17" s="102">
        <f>'Minor ComplaintCodes-NF'!F66</f>
        <v>37533</v>
      </c>
      <c r="G17" s="156">
        <f>IF(B11=0,IF(B17=0,0,100%),(B17)/B11)</f>
        <v>0.25956687716293836</v>
      </c>
      <c r="H17" s="154">
        <f>IF(C11=0,IF(C17=0,0,100%),(C17)/C11)</f>
        <v>0.26109926842914105</v>
      </c>
      <c r="I17" s="157">
        <f>IF(D11=0,IF(D17=0,0,100%),(D17)/D11)</f>
        <v>0.26352923202988826</v>
      </c>
      <c r="J17" s="154">
        <f>IF(E11=0,IF(E17=0,0,100%),(E17)/E11)</f>
        <v>0.26488037311765172</v>
      </c>
      <c r="K17" s="158">
        <f>IF(F11=0,IF(F17=0,0,100%),(F17)/F11)</f>
        <v>0.26422200477293367</v>
      </c>
    </row>
    <row r="18" spans="1:11" ht="26.4" x14ac:dyDescent="0.3">
      <c r="A18" s="155" t="s">
        <v>15</v>
      </c>
      <c r="B18" s="102">
        <f>'Minor ComplaintCodes-NF'!B75</f>
        <v>6112</v>
      </c>
      <c r="C18" s="102">
        <f>'Minor ComplaintCodes-NF'!C75</f>
        <v>6245</v>
      </c>
      <c r="D18" s="102">
        <f>'Minor ComplaintCodes-NF'!D75</f>
        <v>6374</v>
      </c>
      <c r="E18" s="102">
        <f>'Minor ComplaintCodes-NF'!E75</f>
        <v>6302</v>
      </c>
      <c r="F18" s="102">
        <f>'Minor ComplaintCodes-NF'!F75</f>
        <v>6408</v>
      </c>
      <c r="G18" s="156">
        <f>IF(B11=0,IF(B18=0,0,100%),(B18)/B11)</f>
        <v>4.3611973313354029E-2</v>
      </c>
      <c r="H18" s="154">
        <f>IF(C11=0,IF(C18=0,0,100%),(C18)/C11)</f>
        <v>4.4227105656395399E-2</v>
      </c>
      <c r="I18" s="157">
        <f>IF(D11=0,IF(D18=0,0,100%),(D18)/D11)</f>
        <v>4.4262966743748397E-2</v>
      </c>
      <c r="J18" s="154">
        <f>IF(E11=0,IF(E18=0,0,100%),(E18)/E11)</f>
        <v>4.5428659991493842E-2</v>
      </c>
      <c r="K18" s="158">
        <f>IF(F11=0,IF(F18=0,0,100%),(F18)/F11)</f>
        <v>4.5110558883781175E-2</v>
      </c>
    </row>
    <row r="19" spans="1:11" ht="26.4" x14ac:dyDescent="0.3">
      <c r="A19" s="155" t="s">
        <v>16</v>
      </c>
      <c r="B19" s="102">
        <f>'Minor ComplaintCodes-NF'!B79</f>
        <v>475</v>
      </c>
      <c r="C19" s="102">
        <f>'Minor ComplaintCodes-NF'!C79</f>
        <v>433</v>
      </c>
      <c r="D19" s="102">
        <f>'Minor ComplaintCodes-NF'!D79</f>
        <v>434</v>
      </c>
      <c r="E19" s="102">
        <f>'Minor ComplaintCodes-NF'!E79</f>
        <v>418</v>
      </c>
      <c r="F19" s="102">
        <f>'Minor ComplaintCodes-NF'!F79</f>
        <v>455</v>
      </c>
      <c r="G19" s="156">
        <f>IF(B11=0,IF(B19=0,0,100%),(B19)/B11)</f>
        <v>3.3893467480109888E-3</v>
      </c>
      <c r="H19" s="154">
        <f>IF(C11=0,IF(C19=0,0,100%),(C19)/C11)</f>
        <v>3.0665070855435085E-3</v>
      </c>
      <c r="I19" s="157">
        <f>IF(D11=0,IF(D19=0,0,100%),(D19)/D11)</f>
        <v>3.0138261008451211E-3</v>
      </c>
      <c r="J19" s="154">
        <f>IF(E11=0,IF(E19=0,0,100%),(E19)/E11)</f>
        <v>3.013198964843609E-3</v>
      </c>
      <c r="K19" s="158">
        <f>IF(F11=0,IF(F19=0,0,100%),(F19)/F11)</f>
        <v>3.2030749519538757E-3</v>
      </c>
    </row>
    <row r="20" spans="1:11" ht="12.75" customHeight="1" x14ac:dyDescent="0.3">
      <c r="A20" s="155" t="s">
        <v>17</v>
      </c>
      <c r="B20" s="102">
        <f>'Minor ComplaintCodes-NF'!B85</f>
        <v>8364</v>
      </c>
      <c r="C20" s="102">
        <f>'Minor ComplaintCodes-NF'!C85</f>
        <v>8141</v>
      </c>
      <c r="D20" s="102">
        <f>'Minor ComplaintCodes-NF'!D85</f>
        <v>8363</v>
      </c>
      <c r="E20" s="102">
        <f>'Minor ComplaintCodes-NF'!E85</f>
        <v>7836</v>
      </c>
      <c r="F20" s="102">
        <f>'Minor ComplaintCodes-NF'!F85</f>
        <v>7266</v>
      </c>
      <c r="G20" s="156">
        <f>IF(B11=0,IF(B20=0,0,100%),(B20)/B11)</f>
        <v>5.9681044632345068E-2</v>
      </c>
      <c r="H20" s="154">
        <f>IF(C11=0,IF(C20=0,0,100%),(C20)/C11)</f>
        <v>5.7654582409722176E-2</v>
      </c>
      <c r="I20" s="157">
        <f>IF(D11=0,IF(D20=0,0,100%),(D20)/D11)</f>
        <v>5.8075178989326612E-2</v>
      </c>
      <c r="J20" s="154">
        <f>IF(E11=0,IF(E20=0,0,100%),(E20)/E11)</f>
        <v>5.6486667675872064E-2</v>
      </c>
      <c r="K20" s="158">
        <f>IF(F11=0,IF(F20=0,0,100%),(F20)/F11)</f>
        <v>5.1150643078894199E-2</v>
      </c>
    </row>
    <row r="21" spans="1:11" ht="12.75" customHeight="1" x14ac:dyDescent="0.3">
      <c r="A21" s="155" t="s">
        <v>18</v>
      </c>
      <c r="B21" s="102">
        <f>'Minor ComplaintCodes-NF'!B94</f>
        <v>8921</v>
      </c>
      <c r="C21" s="102">
        <f>'Minor ComplaintCodes-NF'!C94</f>
        <v>9282</v>
      </c>
      <c r="D21" s="102">
        <f>'Minor ComplaintCodes-NF'!D94</f>
        <v>9206</v>
      </c>
      <c r="E21" s="102">
        <f>'Minor ComplaintCodes-NF'!E94</f>
        <v>8797</v>
      </c>
      <c r="F21" s="102">
        <f>'Minor ComplaintCodes-NF'!F94</f>
        <v>8954</v>
      </c>
      <c r="G21" s="156">
        <f>IF(B11=0,IF(B21=0,0,100%),(B21)/B11)</f>
        <v>6.3655499661065332E-2</v>
      </c>
      <c r="H21" s="154">
        <f>IF(C11=0,IF(C21=0,0,100%),(C21)/C11)</f>
        <v>6.5735147270242128E-2</v>
      </c>
      <c r="I21" s="157">
        <f>IF(D11=0,IF(D21=0,0,100%),(D21)/D11)</f>
        <v>6.3929223696728543E-2</v>
      </c>
      <c r="J21" s="154">
        <f>IF(E11=0,IF(E21=0,0,100%),(E21)/E11)</f>
        <v>6.3414141851026867E-2</v>
      </c>
      <c r="K21" s="158">
        <f>IF(F11=0,IF(F21=0,0,100%),(F21)/F11)</f>
        <v>6.3033699164384616E-2</v>
      </c>
    </row>
    <row r="22" spans="1:11" ht="12.75" customHeight="1" x14ac:dyDescent="0.3">
      <c r="A22" s="155" t="s">
        <v>19</v>
      </c>
      <c r="B22" s="102">
        <f>'Minor ComplaintCodes-NF'!B106</f>
        <v>12493</v>
      </c>
      <c r="C22" s="102">
        <f>'Minor ComplaintCodes-NF'!C106</f>
        <v>12462</v>
      </c>
      <c r="D22" s="102">
        <f>'Minor ComplaintCodes-NF'!D106</f>
        <v>11927</v>
      </c>
      <c r="E22" s="102">
        <f>'Minor ComplaintCodes-NF'!E106</f>
        <v>10909</v>
      </c>
      <c r="F22" s="102">
        <f>'Minor ComplaintCodes-NF'!F106</f>
        <v>11196</v>
      </c>
      <c r="G22" s="156">
        <f>IF(B11=0,IF(B22=0,0,100%),(B22)/B11)</f>
        <v>8.9143387206107955E-2</v>
      </c>
      <c r="H22" s="154">
        <f>IF(C11=0,IF(C22=0,0,100%),(C22)/C11)</f>
        <v>8.8255915242593991E-2</v>
      </c>
      <c r="I22" s="157">
        <f>IF(D11=0,IF(D22=0,0,100%),(D22)/D11)</f>
        <v>8.282466337506858E-2</v>
      </c>
      <c r="J22" s="154">
        <f>IF(E11=0,IF(E22=0,0,100%),(E22)/E11)</f>
        <v>7.8638726094447206E-2</v>
      </c>
      <c r="K22" s="158">
        <f>IF(F11=0,IF(F22=0,0,100%),(F22)/F11)</f>
        <v>7.8816762993572737E-2</v>
      </c>
    </row>
    <row r="23" spans="1:11" ht="26.4" x14ac:dyDescent="0.3">
      <c r="A23" s="155" t="s">
        <v>20</v>
      </c>
      <c r="B23" s="102">
        <f>'Minor ComplaintCodes-NF'!B116</f>
        <v>1612</v>
      </c>
      <c r="C23" s="102">
        <f>'Minor ComplaintCodes-NF'!C116</f>
        <v>1648</v>
      </c>
      <c r="D23" s="102">
        <f>'Minor ComplaintCodes-NF'!D116</f>
        <v>1622</v>
      </c>
      <c r="E23" s="102">
        <f>'Minor ComplaintCodes-NF'!E116</f>
        <v>1675</v>
      </c>
      <c r="F23" s="102">
        <f>'Minor ComplaintCodes-NF'!F116</f>
        <v>1796</v>
      </c>
      <c r="G23" s="156">
        <f>IF(B11=0,IF(B23=0,0,100%),(B23)/B11)</f>
        <v>1.1502372542723608E-2</v>
      </c>
      <c r="H23" s="154">
        <f>IF(C11=0,IF(C23=0,0,100%),(C23)/C11)</f>
        <v>1.1671140131583607E-2</v>
      </c>
      <c r="I23" s="157">
        <f>IF(D11=0,IF(D23=0,0,100%),(D23)/D11)</f>
        <v>1.1263654229425777E-2</v>
      </c>
      <c r="J23" s="154">
        <f>IF(E11=0,IF(E23=0,0,100%),(E23)/E11)</f>
        <v>1.2074421689265659E-2</v>
      </c>
      <c r="K23" s="158">
        <f>IF(F11=0,IF(F23=0,0,100%),(F23)/F11)</f>
        <v>1.2643346403756398E-2</v>
      </c>
    </row>
    <row r="24" spans="1:11" ht="12.75" customHeight="1" x14ac:dyDescent="0.3">
      <c r="A24" s="155" t="s">
        <v>21</v>
      </c>
      <c r="B24" s="102">
        <f>'Minor ComplaintCodes-NF'!B125</f>
        <v>5469</v>
      </c>
      <c r="C24" s="102">
        <f>'Minor ComplaintCodes-NF'!C125</f>
        <v>5876</v>
      </c>
      <c r="D24" s="102">
        <f>'Minor ComplaintCodes-NF'!D125</f>
        <v>6238</v>
      </c>
      <c r="E24" s="102">
        <f>'Minor ComplaintCodes-NF'!E125</f>
        <v>6096</v>
      </c>
      <c r="F24" s="102">
        <f>'Minor ComplaintCodes-NF'!F125</f>
        <v>6357</v>
      </c>
      <c r="G24" s="156">
        <f>IF(B11=0,IF(B24=0,0,100%),(B24)/B11)</f>
        <v>3.9023868136572833E-2</v>
      </c>
      <c r="H24" s="154">
        <f>IF(C11=0,IF(C24=0,0,100%),(C24)/C11)</f>
        <v>4.1613846731301744E-2</v>
      </c>
      <c r="I24" s="157">
        <f>IF(D11=0,IF(D24=0,0,100%),(D24)/D11)</f>
        <v>4.331854197481997E-2</v>
      </c>
      <c r="J24" s="154">
        <f>IF(E11=0,IF(E24=0,0,100%),(E24)/E11)</f>
        <v>4.3943686338963256E-2</v>
      </c>
      <c r="K24" s="158">
        <f>IF(F11=0,IF(F24=0,0,100%),(F24)/F11)</f>
        <v>4.4751532900155579E-2</v>
      </c>
    </row>
    <row r="25" spans="1:11" ht="12.75" customHeight="1" x14ac:dyDescent="0.3">
      <c r="A25" s="155" t="s">
        <v>22</v>
      </c>
      <c r="B25" s="102">
        <f>'Minor ComplaintCodes-NF'!B134</f>
        <v>222</v>
      </c>
      <c r="C25" s="102">
        <f>'Minor ComplaintCodes-NF'!C134</f>
        <v>218</v>
      </c>
      <c r="D25" s="102">
        <f>'Minor ComplaintCodes-NF'!D134</f>
        <v>223</v>
      </c>
      <c r="E25" s="102">
        <f>'Minor ComplaintCodes-NF'!E134</f>
        <v>268</v>
      </c>
      <c r="F25" s="102">
        <f>'Minor ComplaintCodes-NF'!F134</f>
        <v>410</v>
      </c>
      <c r="G25" s="156">
        <f>IF(B11=0,IF(B25=0,0,100%),(B25)/B11)</f>
        <v>1.5840736380177674E-3</v>
      </c>
      <c r="H25" s="154">
        <f>IF(C11=0,IF(C25=0,0,100%),(C25)/C11)</f>
        <v>1.5438765465322975E-3</v>
      </c>
      <c r="I25" s="157">
        <f>IF(D11=0,IF(D25=0,0,100%),(D25)/D11)</f>
        <v>1.5485788490517559E-3</v>
      </c>
      <c r="J25" s="154">
        <f>IF(E11=0,IF(E25=0,0,100%),(E25)/E11)</f>
        <v>1.9319074702825055E-3</v>
      </c>
      <c r="K25" s="158">
        <f>IF(F11=0,IF(F25=0,0,100%),(F25)/F11)</f>
        <v>2.8862873193430528E-3</v>
      </c>
    </row>
    <row r="26" spans="1:11" ht="12.75" customHeight="1" x14ac:dyDescent="0.3">
      <c r="A26" s="155" t="s">
        <v>23</v>
      </c>
      <c r="B26" s="102">
        <f>'Minor ComplaintCodes-NF'!B141</f>
        <v>1097</v>
      </c>
      <c r="C26" s="102">
        <f>'Minor ComplaintCodes-NF'!C141</f>
        <v>1031</v>
      </c>
      <c r="D26" s="102">
        <f>'Minor ComplaintCodes-NF'!D141</f>
        <v>985</v>
      </c>
      <c r="E26" s="102">
        <f>'Minor ComplaintCodes-NF'!E141</f>
        <v>928</v>
      </c>
      <c r="F26" s="102">
        <f>'Minor ComplaintCodes-NF'!F141</f>
        <v>995</v>
      </c>
      <c r="G26" s="156">
        <f>IF(B11=0,IF(B26=0,0,100%),(B26)/B11)</f>
        <v>7.8276071211959043E-3</v>
      </c>
      <c r="H26" s="154">
        <f>IF(C11=0,IF(C26=0,0,100%),(C26)/C11)</f>
        <v>7.3015445847467832E-3</v>
      </c>
      <c r="I26" s="157">
        <f>IF(D11=0,IF(D26=0,0,100%),(D26)/D11)</f>
        <v>6.8401352749595497E-3</v>
      </c>
      <c r="J26" s="154">
        <f>IF(E11=0,IF(E26=0,0,100%),(E26)/E11)</f>
        <v>6.6895900463513625E-3</v>
      </c>
      <c r="K26" s="158">
        <f>IF(F11=0,IF(F26=0,0,100%),(F26)/F11)</f>
        <v>7.0045265432837501E-3</v>
      </c>
    </row>
    <row r="27" spans="1:11" ht="12.75" customHeight="1" x14ac:dyDescent="0.3">
      <c r="A27" s="155" t="s">
        <v>24</v>
      </c>
      <c r="B27" s="102">
        <f>'Minor ComplaintCodes-NF'!B155</f>
        <v>8933</v>
      </c>
      <c r="C27" s="102">
        <f>'Minor ComplaintCodes-NF'!C155</f>
        <v>8976</v>
      </c>
      <c r="D27" s="102">
        <f>'Minor ComplaintCodes-NF'!D155</f>
        <v>8768</v>
      </c>
      <c r="E27" s="102">
        <f>'Minor ComplaintCodes-NF'!E155</f>
        <v>7618</v>
      </c>
      <c r="F27" s="102">
        <f>'Minor ComplaintCodes-NF'!F155</f>
        <v>7439</v>
      </c>
      <c r="G27" s="156">
        <f>IF(B11=0,IF(B27=0,0,100%),(B27)/B11)</f>
        <v>6.3741125263120341E-2</v>
      </c>
      <c r="H27" s="154">
        <f>IF(C11=0,IF(C27=0,0,100%),(C27)/C11)</f>
        <v>6.356805450309129E-2</v>
      </c>
      <c r="I27" s="157">
        <f>IF(D11=0,IF(D27=0,0,100%),(D27)/D11)</f>
        <v>6.0887620396797286E-2</v>
      </c>
      <c r="J27" s="154">
        <f>IF(E11=0,IF(E27=0,0,100%),(E27)/E11)</f>
        <v>5.4915190703776588E-2</v>
      </c>
      <c r="K27" s="158">
        <f>IF(F11=0,IF(F27=0,0,100%),(F27)/F11)</f>
        <v>5.2368515533153588E-2</v>
      </c>
    </row>
    <row r="28" spans="1:11" ht="12.75" customHeight="1" x14ac:dyDescent="0.3">
      <c r="A28" s="160"/>
      <c r="B28" s="159"/>
      <c r="C28" s="159"/>
      <c r="D28" s="159"/>
      <c r="E28" s="159"/>
      <c r="F28" s="159"/>
    </row>
  </sheetData>
  <phoneticPr fontId="0" type="noConversion"/>
  <conditionalFormatting sqref="G12:K27">
    <cfRule type="cellIs" dxfId="8" priority="1" operator="lessThan">
      <formula>0</formula>
    </cfRule>
  </conditionalFormatting>
  <hyperlinks>
    <hyperlink ref="J5" location="TOC!A1" display="Table of Content"/>
  </hyperlinks>
  <pageMargins left="0.63" right="0.63" top="0.75" bottom="0.75" header="0.3" footer="0.3"/>
  <pageSetup scale="93" orientation="landscape"/>
  <headerFooter>
    <oddHeader xml:space="preserve">&amp;L&amp;"Arial,Regular"&amp;9NORS Multi-Year Complaints Trend Report &amp;"-,Regular"&amp;11
</oddHeader>
    <oddFooter>&amp;L&amp;"Arial,Regular"&amp;7Included in Report: {0}
Excluded from Report: {1}
&amp;R&amp;7&amp;P of &amp;N</oddFooter>
    <firstFooter>&amp;L&amp;"Arial,Regular"&amp;8Major Complaint Code Category Information&amp;C&amp;"Arial,Regular"&amp;8&amp;D &amp;T&amp;R&amp;"Arial,Regular"&amp;8&amp;P of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ColWidth="11.44140625" defaultRowHeight="14.4" x14ac:dyDescent="0.3"/>
  <cols>
    <col min="1" max="1" width="29" style="112" customWidth="1"/>
    <col min="2" max="2" width="8.44140625" style="146" customWidth="1"/>
    <col min="3" max="3" width="11.44140625" style="146" customWidth="1"/>
    <col min="4" max="4" width="7.44140625" style="146" customWidth="1"/>
    <col min="5" max="5" width="11.44140625" style="146" customWidth="1"/>
    <col min="6" max="6" width="8" style="146" customWidth="1"/>
    <col min="7" max="7" width="11.44140625" style="146" customWidth="1"/>
    <col min="8" max="16384" width="11.44140625" style="146"/>
  </cols>
  <sheetData>
    <row r="1" spans="1:19" ht="12.75" customHeight="1" x14ac:dyDescent="0.3">
      <c r="A1" s="55" t="str">
        <f>'Major ComplaintCategories-All'!A1</f>
        <v xml:space="preserve">NORS Multi-Year Complaint Trends Report </v>
      </c>
      <c r="B1" s="55"/>
      <c r="C1" s="55"/>
      <c r="E1" s="55" t="str">
        <f>'Closed Cases'!E1</f>
        <v>FY 2015, 2016, 2017, 2018, 2019</v>
      </c>
      <c r="F1" s="55"/>
      <c r="G1" s="55"/>
      <c r="H1" s="55" t="s">
        <v>231</v>
      </c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</row>
    <row r="2" spans="1:19" ht="12.75" customHeight="1" x14ac:dyDescent="0.3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 x14ac:dyDescent="0.3">
      <c r="A3" s="84" t="s">
        <v>1</v>
      </c>
      <c r="B3" s="55"/>
      <c r="C3" s="55"/>
      <c r="D3" s="148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 customHeight="1" x14ac:dyDescent="0.3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 customHeight="1" x14ac:dyDescent="0.3">
      <c r="A5" s="149" t="s">
        <v>3</v>
      </c>
      <c r="B5" s="55"/>
      <c r="C5" s="55"/>
      <c r="D5" s="55"/>
      <c r="E5" s="55"/>
      <c r="F5" s="55"/>
      <c r="G5" s="55"/>
      <c r="H5" s="55"/>
      <c r="I5" s="55"/>
      <c r="J5" s="87" t="s">
        <v>4</v>
      </c>
      <c r="K5" s="55"/>
      <c r="L5" s="55"/>
      <c r="M5" s="55"/>
      <c r="N5" s="55"/>
      <c r="O5" s="55"/>
      <c r="P5" s="55"/>
      <c r="Q5" s="55"/>
      <c r="R5" s="55"/>
      <c r="S5" s="55"/>
    </row>
    <row r="6" spans="1:19" ht="12.75" customHeight="1" x14ac:dyDescent="0.3">
      <c r="A6" s="150" t="s">
        <v>5</v>
      </c>
      <c r="B6" s="92"/>
      <c r="C6" s="93"/>
      <c r="D6" s="93"/>
      <c r="E6" s="94" t="s">
        <v>87</v>
      </c>
      <c r="F6" s="93"/>
      <c r="G6" s="93"/>
      <c r="H6" s="93"/>
      <c r="I6" s="93"/>
      <c r="J6" s="93"/>
      <c r="K6" s="95"/>
    </row>
    <row r="7" spans="1:19" s="151" customFormat="1" ht="12.75" customHeight="1" x14ac:dyDescent="0.3">
      <c r="A7" s="9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9" s="151" customFormat="1" ht="12.75" customHeight="1" x14ac:dyDescent="0.3">
      <c r="A8" s="96"/>
      <c r="B8" s="152"/>
      <c r="C8" s="66"/>
      <c r="D8" s="66"/>
      <c r="E8" s="66"/>
      <c r="F8" s="67"/>
      <c r="G8" s="68"/>
      <c r="H8" s="66"/>
      <c r="I8" s="66"/>
      <c r="J8" s="66"/>
      <c r="K8" s="66"/>
    </row>
    <row r="9" spans="1:19" s="151" customFormat="1" ht="12.75" customHeight="1" x14ac:dyDescent="0.3">
      <c r="A9" s="196" t="s">
        <v>7</v>
      </c>
      <c r="B9" s="152">
        <f>'Closed Cases'!B34+'Closed Cases'!B47</f>
        <v>36691</v>
      </c>
      <c r="C9" s="152">
        <f>'Closed Cases'!C34+'Closed Cases'!C47</f>
        <v>36814</v>
      </c>
      <c r="D9" s="152">
        <f>'Closed Cases'!D34+'Closed Cases'!D47</f>
        <v>36244</v>
      </c>
      <c r="E9" s="152">
        <f>'Closed Cases'!E34+'Closed Cases'!E47</f>
        <v>35264</v>
      </c>
      <c r="F9" s="152">
        <f>'Closed Cases'!F34+'Closed Cases'!F47</f>
        <v>35011</v>
      </c>
      <c r="G9" s="68"/>
      <c r="H9" s="66"/>
      <c r="I9" s="66"/>
      <c r="J9" s="66"/>
      <c r="K9" s="66"/>
    </row>
    <row r="10" spans="1:19" s="151" customFormat="1" ht="12.75" customHeight="1" x14ac:dyDescent="0.3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9" s="151" customFormat="1" ht="26.4" x14ac:dyDescent="0.3">
      <c r="A11" s="96" t="s">
        <v>232</v>
      </c>
      <c r="B11" s="152">
        <f>SUM(B12:B27)</f>
        <v>55007</v>
      </c>
      <c r="C11" s="152">
        <f>SUM(C12:C27)</f>
        <v>54212</v>
      </c>
      <c r="D11" s="152">
        <f>SUM(D12:D27)</f>
        <v>53984</v>
      </c>
      <c r="E11" s="152">
        <f>SUM(E12:E27)</f>
        <v>52398</v>
      </c>
      <c r="F11" s="152">
        <f>SUM(F12:F27)</f>
        <v>53363</v>
      </c>
      <c r="G11" s="153"/>
      <c r="H11" s="154"/>
      <c r="I11" s="154"/>
      <c r="J11" s="154"/>
      <c r="K11" s="154"/>
    </row>
    <row r="12" spans="1:19" ht="26.4" x14ac:dyDescent="0.3">
      <c r="A12" s="155" t="s">
        <v>9</v>
      </c>
      <c r="B12" s="102">
        <f>'Minor ComplaintCodes-BC-OT'!B16</f>
        <v>4596</v>
      </c>
      <c r="C12" s="102">
        <f>'Minor ComplaintCodes-BC-OT'!C16</f>
        <v>4329</v>
      </c>
      <c r="D12" s="102">
        <f>'Minor ComplaintCodes-BC-OT'!D16</f>
        <v>5022</v>
      </c>
      <c r="E12" s="102">
        <f>'Minor ComplaintCodes-BC-OT'!E16</f>
        <v>4795</v>
      </c>
      <c r="F12" s="102">
        <f>'Minor ComplaintCodes-BC-OT'!F16</f>
        <v>4911</v>
      </c>
      <c r="G12" s="156">
        <f>IF(B11=0,IF(B12=0,0,100%),(B12)/B11)</f>
        <v>8.3553002345156072E-2</v>
      </c>
      <c r="H12" s="154">
        <f>IF(C11=0,IF(C12=0,0,100%),(C12)/C11)</f>
        <v>7.9853169040064925E-2</v>
      </c>
      <c r="I12" s="157">
        <f>IF(D11=0,IF(D12=0,0,100%),(D12)/D11)</f>
        <v>9.3027563722584472E-2</v>
      </c>
      <c r="J12" s="154">
        <f>IF(E11=0,IF(E12=0,0,100%),(E12)/E11)</f>
        <v>9.151112637886942E-2</v>
      </c>
      <c r="K12" s="158">
        <f>IF(F11=0,IF(F12=0,0,100%),(F12)/F11)</f>
        <v>9.2030058280081706E-2</v>
      </c>
    </row>
    <row r="13" spans="1:19" x14ac:dyDescent="0.3">
      <c r="A13" s="155" t="s">
        <v>10</v>
      </c>
      <c r="B13" s="102">
        <f>'Minor ComplaintCodes-BC-OT'!B25</f>
        <v>1552</v>
      </c>
      <c r="C13" s="102">
        <f>'Minor ComplaintCodes-BC-OT'!C25</f>
        <v>1803</v>
      </c>
      <c r="D13" s="102">
        <f>'Minor ComplaintCodes-BC-OT'!D25</f>
        <v>1540</v>
      </c>
      <c r="E13" s="102">
        <f>'Minor ComplaintCodes-BC-OT'!E25</f>
        <v>1555</v>
      </c>
      <c r="F13" s="102">
        <f>'Minor ComplaintCodes-BC-OT'!F25</f>
        <v>1587</v>
      </c>
      <c r="G13" s="156">
        <f>IF(B11=0,IF(B13=0,0,100%),(B13)/B11)</f>
        <v>2.8214590870252878E-2</v>
      </c>
      <c r="H13" s="154">
        <f>IF(C11=0,IF(C13=0,0,100%),(C13)/C11)</f>
        <v>3.3258319191322952E-2</v>
      </c>
      <c r="I13" s="157">
        <f>IF(D11=0,IF(D13=0,0,100%),(D13)/D11)</f>
        <v>2.8526970954356846E-2</v>
      </c>
      <c r="J13" s="154">
        <f>IF(E11=0,IF(E13=0,0,100%),(E13)/E11)</f>
        <v>2.9676705217756404E-2</v>
      </c>
      <c r="K13" s="158">
        <f>IF(F11=0,IF(F13=0,0,100%),(F13)/F11)</f>
        <v>2.973970728782115E-2</v>
      </c>
    </row>
    <row r="14" spans="1:19" ht="26.4" x14ac:dyDescent="0.3">
      <c r="A14" s="155" t="s">
        <v>11</v>
      </c>
      <c r="B14" s="102">
        <f>'Minor ComplaintCodes-BC-OT'!B34</f>
        <v>3463</v>
      </c>
      <c r="C14" s="102">
        <f>'Minor ComplaintCodes-BC-OT'!C34</f>
        <v>3592</v>
      </c>
      <c r="D14" s="102">
        <f>'Minor ComplaintCodes-BC-OT'!D34</f>
        <v>4088</v>
      </c>
      <c r="E14" s="102">
        <f>'Minor ComplaintCodes-BC-OT'!E34</f>
        <v>3931</v>
      </c>
      <c r="F14" s="102">
        <f>'Minor ComplaintCodes-BC-OT'!F34</f>
        <v>3883</v>
      </c>
      <c r="G14" s="156">
        <f>IF(B11=0,IF(B14=0,0,100%),(B14)/B11)</f>
        <v>6.2955623829694399E-2</v>
      </c>
      <c r="H14" s="154">
        <f>IF(C11=0,IF(C14=0,0,100%),(C14)/C11)</f>
        <v>6.6258392975724931E-2</v>
      </c>
      <c r="I14" s="157">
        <f>IF(D11=0,IF(D14=0,0,100%),(D14)/D11)</f>
        <v>7.5726141078838169E-2</v>
      </c>
      <c r="J14" s="154">
        <f>IF(E11=0,IF(E14=0,0,100%),(E14)/E11)</f>
        <v>7.502194740257262E-2</v>
      </c>
      <c r="K14" s="158">
        <f>IF(F11=0,IF(F14=0,0,100%),(F14)/F11)</f>
        <v>7.2765774038191261E-2</v>
      </c>
    </row>
    <row r="15" spans="1:19" ht="26.4" x14ac:dyDescent="0.3">
      <c r="A15" s="155" t="s">
        <v>12</v>
      </c>
      <c r="B15" s="102">
        <f>'Minor ComplaintCodes-BC-OT'!B47</f>
        <v>6431</v>
      </c>
      <c r="C15" s="102">
        <f>'Minor ComplaintCodes-BC-OT'!C47</f>
        <v>6307</v>
      </c>
      <c r="D15" s="102">
        <f>'Minor ComplaintCodes-BC-OT'!D47</f>
        <v>6056</v>
      </c>
      <c r="E15" s="102">
        <f>'Minor ComplaintCodes-BC-OT'!E47</f>
        <v>6087</v>
      </c>
      <c r="F15" s="102">
        <f>'Minor ComplaintCodes-BC-OT'!F47</f>
        <v>6018</v>
      </c>
      <c r="G15" s="156">
        <f>IF(B11=0,IF(B15=0,0,100%),(B15)/B11)</f>
        <v>0.11691239296816769</v>
      </c>
      <c r="H15" s="154">
        <f>IF(C11=0,IF(C15=0,0,100%),(C15)/C11)</f>
        <v>0.11633955581790009</v>
      </c>
      <c r="I15" s="157">
        <f>IF(D11=0,IF(D15=0,0,100%),(D15)/D11)</f>
        <v>0.11218138707765264</v>
      </c>
      <c r="J15" s="154">
        <f>IF(E11=0,IF(E15=0,0,100%),(E15)/E11)</f>
        <v>0.1161685560517577</v>
      </c>
      <c r="K15" s="158">
        <f>IF(F11=0,IF(F15=0,0,100%),(F15)/F11)</f>
        <v>0.11277476903472443</v>
      </c>
    </row>
    <row r="16" spans="1:19" ht="12.75" customHeight="1" x14ac:dyDescent="0.3">
      <c r="A16" s="155" t="s">
        <v>13</v>
      </c>
      <c r="B16" s="102">
        <f>'Minor ComplaintCodes-BC-OT'!B52</f>
        <v>3395</v>
      </c>
      <c r="C16" s="102">
        <f>'Minor ComplaintCodes-BC-OT'!C52</f>
        <v>3304</v>
      </c>
      <c r="D16" s="102">
        <f>'Minor ComplaintCodes-BC-OT'!D52</f>
        <v>3300</v>
      </c>
      <c r="E16" s="102">
        <f>'Minor ComplaintCodes-BC-OT'!E52</f>
        <v>3385</v>
      </c>
      <c r="F16" s="102">
        <f>'Minor ComplaintCodes-BC-OT'!F52</f>
        <v>3384</v>
      </c>
      <c r="G16" s="156">
        <f>IF(B11=0,IF(B16=0,0,100%),(B16)/B11)</f>
        <v>6.1719417528678169E-2</v>
      </c>
      <c r="H16" s="154">
        <f>IF(C11=0,IF(C16=0,0,100%),(C16)/C11)</f>
        <v>6.0945916033350547E-2</v>
      </c>
      <c r="I16" s="157">
        <f>IF(D11=0,IF(D16=0,0,100%),(D16)/D11)</f>
        <v>6.1129223473621812E-2</v>
      </c>
      <c r="J16" s="154">
        <f>IF(E11=0,IF(E16=0,0,100%),(E16)/E11)</f>
        <v>6.4601702355051721E-2</v>
      </c>
      <c r="K16" s="158">
        <f>IF(F11=0,IF(F16=0,0,100%),(F16)/F11)</f>
        <v>6.3414725558907856E-2</v>
      </c>
    </row>
    <row r="17" spans="1:11" ht="12.75" customHeight="1" x14ac:dyDescent="0.3">
      <c r="A17" s="155" t="s">
        <v>14</v>
      </c>
      <c r="B17" s="102">
        <f>'Minor ComplaintCodes-BC-OT'!B66</f>
        <v>10028</v>
      </c>
      <c r="C17" s="102">
        <f>'Minor ComplaintCodes-BC-OT'!C66</f>
        <v>9752</v>
      </c>
      <c r="D17" s="102">
        <f>'Minor ComplaintCodes-BC-OT'!D66</f>
        <v>9844</v>
      </c>
      <c r="E17" s="102">
        <f>'Minor ComplaintCodes-BC-OT'!E66</f>
        <v>9466</v>
      </c>
      <c r="F17" s="102">
        <f>'Minor ComplaintCodes-BC-OT'!F66</f>
        <v>9861</v>
      </c>
      <c r="G17" s="156">
        <f>IF(B11=0,IF(B17=0,0,100%),(B17)/B11)</f>
        <v>0.18230407039104113</v>
      </c>
      <c r="H17" s="154">
        <f>IF(C11=0,IF(C17=0,0,100%),(C17)/C11)</f>
        <v>0.17988637202095478</v>
      </c>
      <c r="I17" s="157">
        <f>IF(D11=0,IF(D17=0,0,100%),(D17)/D11)</f>
        <v>0.18235032602252518</v>
      </c>
      <c r="J17" s="154">
        <f>IF(E11=0,IF(E17=0,0,100%),(E17)/E11)</f>
        <v>0.18065575021947403</v>
      </c>
      <c r="K17" s="158">
        <f>IF(F11=0,IF(F17=0,0,100%),(F17)/F11)</f>
        <v>0.18479096002848416</v>
      </c>
    </row>
    <row r="18" spans="1:11" ht="26.4" x14ac:dyDescent="0.3">
      <c r="A18" s="155" t="s">
        <v>15</v>
      </c>
      <c r="B18" s="102">
        <f>'Minor ComplaintCodes-BC-OT'!B75</f>
        <v>859</v>
      </c>
      <c r="C18" s="102">
        <f>'Minor ComplaintCodes-BC-OT'!C75</f>
        <v>969</v>
      </c>
      <c r="D18" s="102">
        <f>'Minor ComplaintCodes-BC-OT'!D75</f>
        <v>955</v>
      </c>
      <c r="E18" s="102">
        <f>'Minor ComplaintCodes-BC-OT'!E75</f>
        <v>920</v>
      </c>
      <c r="F18" s="102">
        <f>'Minor ComplaintCodes-BC-OT'!F75</f>
        <v>854</v>
      </c>
      <c r="G18" s="156">
        <f>IF(B11=0,IF(B18=0,0,100%),(B18)/B11)</f>
        <v>1.5616194302543313E-2</v>
      </c>
      <c r="H18" s="154">
        <f>IF(C11=0,IF(C18=0,0,100%),(C18)/C11)</f>
        <v>1.7874271379030474E-2</v>
      </c>
      <c r="I18" s="157">
        <f>IF(D11=0,IF(D18=0,0,100%),(D18)/D11)</f>
        <v>1.7690426793123888E-2</v>
      </c>
      <c r="J18" s="154">
        <f>IF(E11=0,IF(E18=0,0,100%),(E18)/E11)</f>
        <v>1.7557922058093822E-2</v>
      </c>
      <c r="K18" s="158">
        <f>IF(F11=0,IF(F18=0,0,100%),(F18)/F11)</f>
        <v>1.600359799861327E-2</v>
      </c>
    </row>
    <row r="19" spans="1:11" ht="26.4" x14ac:dyDescent="0.3">
      <c r="A19" s="155" t="s">
        <v>16</v>
      </c>
      <c r="B19" s="102">
        <f>'Minor ComplaintCodes-BC-OT'!B79</f>
        <v>469</v>
      </c>
      <c r="C19" s="102">
        <f>'Minor ComplaintCodes-BC-OT'!C79</f>
        <v>423</v>
      </c>
      <c r="D19" s="102">
        <f>'Minor ComplaintCodes-BC-OT'!D79</f>
        <v>327</v>
      </c>
      <c r="E19" s="102">
        <f>'Minor ComplaintCodes-BC-OT'!E79</f>
        <v>331</v>
      </c>
      <c r="F19" s="102">
        <f>'Minor ComplaintCodes-BC-OT'!F79</f>
        <v>359</v>
      </c>
      <c r="G19" s="156">
        <f>IF(B11=0,IF(B19=0,0,100%),(B19)/B11)</f>
        <v>8.5261875761266752E-3</v>
      </c>
      <c r="H19" s="154">
        <f>IF(C11=0,IF(C19=0,0,100%),(C19)/C11)</f>
        <v>7.8027005091123739E-3</v>
      </c>
      <c r="I19" s="157">
        <f>IF(D11=0,IF(D19=0,0,100%),(D19)/D11)</f>
        <v>6.0573503260225254E-3</v>
      </c>
      <c r="J19" s="154">
        <f>IF(E11=0,IF(E19=0,0,100%),(E19)/E11)</f>
        <v>6.3170350013359291E-3</v>
      </c>
      <c r="K19" s="158">
        <f>IF(F11=0,IF(F19=0,0,100%),(F19)/F11)</f>
        <v>6.7275078237730261E-3</v>
      </c>
    </row>
    <row r="20" spans="1:11" ht="12.75" customHeight="1" x14ac:dyDescent="0.3">
      <c r="A20" s="155" t="s">
        <v>17</v>
      </c>
      <c r="B20" s="102">
        <f>'Minor ComplaintCodes-BC-OT'!B85</f>
        <v>3468</v>
      </c>
      <c r="C20" s="102">
        <f>'Minor ComplaintCodes-BC-OT'!C85</f>
        <v>3456</v>
      </c>
      <c r="D20" s="102">
        <f>'Minor ComplaintCodes-BC-OT'!D85</f>
        <v>3315</v>
      </c>
      <c r="E20" s="102">
        <f>'Minor ComplaintCodes-BC-OT'!E85</f>
        <v>3228</v>
      </c>
      <c r="F20" s="102">
        <f>'Minor ComplaintCodes-BC-OT'!F85</f>
        <v>3120</v>
      </c>
      <c r="G20" s="156">
        <f>IF(B11=0,IF(B20=0,0,100%),(B20)/B11)</f>
        <v>6.304652135182795E-2</v>
      </c>
      <c r="H20" s="154">
        <f>IF(C11=0,IF(C20=0,0,100%),(C20)/C11)</f>
        <v>6.3749723308492587E-2</v>
      </c>
      <c r="I20" s="157">
        <f>IF(D11=0,IF(D20=0,0,100%),(D20)/D11)</f>
        <v>6.1407083580320092E-2</v>
      </c>
      <c r="J20" s="154">
        <f>IF(E11=0,IF(E20=0,0,100%),(E20)/E11)</f>
        <v>6.1605404786442233E-2</v>
      </c>
      <c r="K20" s="158">
        <f>IF(F11=0,IF(F20=0,0,100%),(F20)/F11)</f>
        <v>5.846747746565973E-2</v>
      </c>
    </row>
    <row r="21" spans="1:11" ht="12.75" customHeight="1" x14ac:dyDescent="0.3">
      <c r="A21" s="155" t="s">
        <v>18</v>
      </c>
      <c r="B21" s="102">
        <f>'Minor ComplaintCodes-BC-OT'!B94</f>
        <v>4106</v>
      </c>
      <c r="C21" s="102">
        <f>'Minor ComplaintCodes-BC-OT'!C94</f>
        <v>3950</v>
      </c>
      <c r="D21" s="102">
        <f>'Minor ComplaintCodes-BC-OT'!D94</f>
        <v>3770</v>
      </c>
      <c r="E21" s="102">
        <f>'Minor ComplaintCodes-BC-OT'!E94</f>
        <v>3510</v>
      </c>
      <c r="F21" s="102">
        <f>'Minor ComplaintCodes-BC-OT'!F94</f>
        <v>3717</v>
      </c>
      <c r="G21" s="156">
        <f>IF(B11=0,IF(B21=0,0,100%),(B21)/B11)</f>
        <v>7.46450451760685E-2</v>
      </c>
      <c r="H21" s="154">
        <f>IF(C11=0,IF(C21=0,0,100%),(C21)/C11)</f>
        <v>7.2862096952704195E-2</v>
      </c>
      <c r="I21" s="157">
        <f>IF(D11=0,IF(D21=0,0,100%),(D21)/D11)</f>
        <v>6.9835506816834619E-2</v>
      </c>
      <c r="J21" s="154">
        <f>IF(E11=0,IF(E21=0,0,100%),(E21)/E11)</f>
        <v>6.698728959120577E-2</v>
      </c>
      <c r="K21" s="158">
        <f>IF(F11=0,IF(F21=0,0,100%),(F21)/F11)</f>
        <v>6.9655004403800388E-2</v>
      </c>
    </row>
    <row r="22" spans="1:11" ht="12.75" customHeight="1" x14ac:dyDescent="0.3">
      <c r="A22" s="155" t="s">
        <v>19</v>
      </c>
      <c r="B22" s="102">
        <f>'Minor ComplaintCodes-BC-OT'!B106</f>
        <v>6634</v>
      </c>
      <c r="C22" s="102">
        <f>'Minor ComplaintCodes-BC-OT'!C106</f>
        <v>6795</v>
      </c>
      <c r="D22" s="102">
        <f>'Minor ComplaintCodes-BC-OT'!D106</f>
        <v>6480</v>
      </c>
      <c r="E22" s="102">
        <f>'Minor ComplaintCodes-BC-OT'!E106</f>
        <v>6213</v>
      </c>
      <c r="F22" s="102">
        <f>'Minor ComplaintCodes-BC-OT'!F106</f>
        <v>6329</v>
      </c>
      <c r="G22" s="156">
        <f>IF(B11=0,IF(B22=0,0,100%),(B22)/B11)</f>
        <v>0.12060283236678968</v>
      </c>
      <c r="H22" s="154">
        <f>IF(C11=0,IF(C22=0,0,100%),(C22)/C11)</f>
        <v>0.12534125285914557</v>
      </c>
      <c r="I22" s="157">
        <f>IF(D11=0,IF(D22=0,0,100%),(D22)/D11)</f>
        <v>0.12003556609365738</v>
      </c>
      <c r="J22" s="154">
        <f>IF(E11=0,IF(E22=0,0,100%),(E22)/E11)</f>
        <v>0.11857322798580099</v>
      </c>
      <c r="K22" s="158">
        <f>IF(F11=0,IF(F22=0,0,100%),(F22)/F11)</f>
        <v>0.11860277720517962</v>
      </c>
    </row>
    <row r="23" spans="1:11" ht="26.4" x14ac:dyDescent="0.3">
      <c r="A23" s="155" t="s">
        <v>20</v>
      </c>
      <c r="B23" s="102">
        <f>'Minor ComplaintCodes-BC-OT'!B116</f>
        <v>2263</v>
      </c>
      <c r="C23" s="102">
        <f>'Minor ComplaintCodes-BC-OT'!C116</f>
        <v>2311</v>
      </c>
      <c r="D23" s="102">
        <f>'Minor ComplaintCodes-BC-OT'!D116</f>
        <v>2027</v>
      </c>
      <c r="E23" s="102">
        <f>'Minor ComplaintCodes-BC-OT'!E116</f>
        <v>1785</v>
      </c>
      <c r="F23" s="102">
        <f>'Minor ComplaintCodes-BC-OT'!F116</f>
        <v>1939</v>
      </c>
      <c r="G23" s="156">
        <f>IF(B11=0,IF(B23=0,0,100%),(B23)/B11)</f>
        <v>4.1140218517643212E-2</v>
      </c>
      <c r="H23" s="154">
        <f>IF(C11=0,IF(C23=0,0,100%),(C23)/C11)</f>
        <v>4.2628938242455547E-2</v>
      </c>
      <c r="I23" s="157">
        <f>IF(D11=0,IF(D23=0,0,100%),(D23)/D11)</f>
        <v>3.7548162418494367E-2</v>
      </c>
      <c r="J23" s="154">
        <f>IF(E11=0,IF(E23=0,0,100%),(E23)/E11)</f>
        <v>3.4066185732279861E-2</v>
      </c>
      <c r="K23" s="158">
        <f>IF(F11=0,IF(F23=0,0,100%),(F23)/F11)</f>
        <v>3.6336038078818654E-2</v>
      </c>
    </row>
    <row r="24" spans="1:11" ht="12.75" customHeight="1" x14ac:dyDescent="0.3">
      <c r="A24" s="155" t="s">
        <v>21</v>
      </c>
      <c r="B24" s="102">
        <f>'Minor ComplaintCodes-BC-OT'!B125</f>
        <v>3263</v>
      </c>
      <c r="C24" s="102">
        <f>'Minor ComplaintCodes-BC-OT'!C125</f>
        <v>2820</v>
      </c>
      <c r="D24" s="102">
        <f>'Minor ComplaintCodes-BC-OT'!D125</f>
        <v>2924</v>
      </c>
      <c r="E24" s="102">
        <f>'Minor ComplaintCodes-BC-OT'!E125</f>
        <v>2846</v>
      </c>
      <c r="F24" s="102">
        <f>'Minor ComplaintCodes-BC-OT'!F125</f>
        <v>3074</v>
      </c>
      <c r="G24" s="156">
        <f>IF(B11=0,IF(B24=0,0,100%),(B24)/B11)</f>
        <v>5.9319722944352539E-2</v>
      </c>
      <c r="H24" s="154">
        <f>IF(C11=0,IF(C24=0,0,100%),(C24)/C11)</f>
        <v>5.2018003394082489E-2</v>
      </c>
      <c r="I24" s="157">
        <f>IF(D11=0,IF(D24=0,0,100%),(D24)/D11)</f>
        <v>5.4164196799051573E-2</v>
      </c>
      <c r="J24" s="154">
        <f>IF(E11=0,IF(E24=0,0,100%),(E24)/E11)</f>
        <v>5.4315050192755447E-2</v>
      </c>
      <c r="K24" s="158">
        <f>IF(F11=0,IF(F24=0,0,100%),(F24)/F11)</f>
        <v>5.7605456964563463E-2</v>
      </c>
    </row>
    <row r="25" spans="1:11" ht="12.75" customHeight="1" x14ac:dyDescent="0.3">
      <c r="A25" s="155" t="s">
        <v>22</v>
      </c>
      <c r="B25" s="102">
        <f>'Minor ComplaintCodes-BC-OT'!B134</f>
        <v>166</v>
      </c>
      <c r="C25" s="102">
        <f>'Minor ComplaintCodes-BC-OT'!C134</f>
        <v>182</v>
      </c>
      <c r="D25" s="102">
        <f>'Minor ComplaintCodes-BC-OT'!D134</f>
        <v>181</v>
      </c>
      <c r="E25" s="102">
        <f>'Minor ComplaintCodes-BC-OT'!E134</f>
        <v>223</v>
      </c>
      <c r="F25" s="102">
        <f>'Minor ComplaintCodes-BC-OT'!F134</f>
        <v>173</v>
      </c>
      <c r="G25" s="156">
        <f>IF(B11=0,IF(B25=0,0,100%),(B25)/B11)</f>
        <v>3.0177977348337486E-3</v>
      </c>
      <c r="H25" s="154">
        <f>IF(C11=0,IF(C25=0,0,100%),(C25)/C11)</f>
        <v>3.3571902899726998E-3</v>
      </c>
      <c r="I25" s="157">
        <f>IF(D11=0,IF(D25=0,0,100%),(D25)/D11)</f>
        <v>3.3528452874925902E-3</v>
      </c>
      <c r="J25" s="154">
        <f>IF(E11=0,IF(E25=0,0,100%),(E25)/E11)</f>
        <v>4.2558876292988282E-3</v>
      </c>
      <c r="K25" s="158">
        <f>IF(F11=0,IF(F25=0,0,100%),(F25)/F11)</f>
        <v>3.2419466671663889E-3</v>
      </c>
    </row>
    <row r="26" spans="1:11" ht="12.75" customHeight="1" x14ac:dyDescent="0.3">
      <c r="A26" s="155" t="s">
        <v>23</v>
      </c>
      <c r="B26" s="102">
        <f>'Minor ComplaintCodes-BC-OT'!B141</f>
        <v>363</v>
      </c>
      <c r="C26" s="102">
        <f>'Minor ComplaintCodes-BC-OT'!C141</f>
        <v>323</v>
      </c>
      <c r="D26" s="102">
        <f>'Minor ComplaintCodes-BC-OT'!D141</f>
        <v>374</v>
      </c>
      <c r="E26" s="102">
        <f>'Minor ComplaintCodes-BC-OT'!E141</f>
        <v>419</v>
      </c>
      <c r="F26" s="102">
        <f>'Minor ComplaintCodes-BC-OT'!F141</f>
        <v>391</v>
      </c>
      <c r="G26" s="156">
        <f>IF(B11=0,IF(B26=0,0,100%),(B26)/B11)</f>
        <v>6.5991601068954861E-3</v>
      </c>
      <c r="H26" s="154">
        <f>IF(C11=0,IF(C26=0,0,100%),(C26)/C11)</f>
        <v>5.9580904596768245E-3</v>
      </c>
      <c r="I26" s="157">
        <f>IF(D11=0,IF(D26=0,0,100%),(D26)/D11)</f>
        <v>6.9279786603438052E-3</v>
      </c>
      <c r="J26" s="154">
        <f>IF(E11=0,IF(E26=0,0,100%),(E26)/E11)</f>
        <v>7.9964884155883809E-3</v>
      </c>
      <c r="K26" s="158">
        <f>IF(F11=0,IF(F26=0,0,100%),(F26)/F11)</f>
        <v>7.327174259318254E-3</v>
      </c>
    </row>
    <row r="27" spans="1:11" ht="12.75" customHeight="1" x14ac:dyDescent="0.3">
      <c r="A27" s="180" t="s">
        <v>24</v>
      </c>
      <c r="B27" s="181">
        <f>'Minor ComplaintCodes-BC-OT'!B155</f>
        <v>3951</v>
      </c>
      <c r="C27" s="181">
        <f>'Minor ComplaintCodes-BC-OT'!C155</f>
        <v>3896</v>
      </c>
      <c r="D27" s="181">
        <f>'Minor ComplaintCodes-BC-OT'!D155</f>
        <v>3781</v>
      </c>
      <c r="E27" s="181">
        <f>'Minor ComplaintCodes-BC-OT'!E155</f>
        <v>3704</v>
      </c>
      <c r="F27" s="181">
        <f>'Minor ComplaintCodes-BC-OT'!F155</f>
        <v>3763</v>
      </c>
      <c r="G27" s="182">
        <f>IF(B11=0,IF(B27=0,0,100%),(B27)/B11)</f>
        <v>7.1827221989928552E-2</v>
      </c>
      <c r="H27" s="183">
        <f>IF(C11=0,IF(C27=0,0,100%),(C27)/C11)</f>
        <v>7.1866007526008996E-2</v>
      </c>
      <c r="I27" s="184">
        <f>IF(D11=0,IF(D27=0,0,100%),(D27)/D11)</f>
        <v>7.0039270895080025E-2</v>
      </c>
      <c r="J27" s="183">
        <f>IF(E11=0,IF(E27=0,0,100%),(E27)/E11)</f>
        <v>7.0689720981716858E-2</v>
      </c>
      <c r="K27" s="185">
        <f>IF(F11=0,IF(F27=0,0,100%),(F27)/F11)</f>
        <v>7.0517024904896655E-2</v>
      </c>
    </row>
    <row r="28" spans="1:11" s="151" customFormat="1" ht="12.75" customHeight="1" x14ac:dyDescent="0.3">
      <c r="A28" s="186" t="s">
        <v>225</v>
      </c>
      <c r="B28" s="187">
        <f>SUM(B29)</f>
        <v>4086</v>
      </c>
      <c r="C28" s="187">
        <f>SUM(C29)</f>
        <v>4078</v>
      </c>
      <c r="D28" s="187">
        <f>SUM(D29)</f>
        <v>3473</v>
      </c>
      <c r="E28" s="187">
        <f>SUM(E29)</f>
        <v>3395</v>
      </c>
      <c r="F28" s="187">
        <f>SUM(F29)</f>
        <v>3088</v>
      </c>
      <c r="G28" s="188"/>
      <c r="H28" s="189"/>
      <c r="I28" s="190"/>
      <c r="J28" s="189"/>
      <c r="K28" s="191"/>
    </row>
    <row r="29" spans="1:11" ht="26.4" x14ac:dyDescent="0.3">
      <c r="A29" s="100" t="s">
        <v>45</v>
      </c>
      <c r="B29" s="109">
        <f>'Minor ComplaintCodes-BC-OT'!B162</f>
        <v>4086</v>
      </c>
      <c r="C29" s="109">
        <f>'Minor ComplaintCodes-BC-OT'!C162</f>
        <v>4078</v>
      </c>
      <c r="D29" s="109">
        <f>'Minor ComplaintCodes-BC-OT'!D162</f>
        <v>3473</v>
      </c>
      <c r="E29" s="109">
        <f>'Minor ComplaintCodes-BC-OT'!E162</f>
        <v>3395</v>
      </c>
      <c r="F29" s="109">
        <f>'Minor ComplaintCodes-BC-OT'!F162</f>
        <v>3088</v>
      </c>
      <c r="G29" s="156">
        <f>IF(B28=0,IF(B29=0,0,100%),(B29)/B28)</f>
        <v>1</v>
      </c>
      <c r="H29" s="154">
        <f>IF(C28=0,IF(C29=0,0,100%),(C29)/C28)</f>
        <v>1</v>
      </c>
      <c r="I29" s="157">
        <f>IF(D28=0,IF(D29=0,0,100%),(D29)/D28)</f>
        <v>1</v>
      </c>
      <c r="J29" s="154">
        <f>IF(E28=0,IF(E29=0,0,100%),(E29)/E28)</f>
        <v>1</v>
      </c>
      <c r="K29" s="158">
        <f>IF(F28=0,IF(F29=0,0,100%),(F29)/F28)</f>
        <v>1</v>
      </c>
    </row>
    <row r="30" spans="1:11" ht="12.75" customHeight="1" x14ac:dyDescent="0.3">
      <c r="A30" s="160"/>
    </row>
  </sheetData>
  <phoneticPr fontId="0" type="noConversion"/>
  <conditionalFormatting sqref="G12:K29">
    <cfRule type="cellIs" dxfId="7" priority="1" operator="lessThan">
      <formula>0</formula>
    </cfRule>
  </conditionalFormatting>
  <hyperlinks>
    <hyperlink ref="J5" location="TOC!A1" display="Table of Content"/>
  </hyperlinks>
  <pageMargins left="0.63" right="0.63" top="0.75" bottom="0.75" header="0.3" footer="0.3"/>
  <pageSetup scale="93" orientation="landscape"/>
  <headerFooter>
    <oddHeader xml:space="preserve">&amp;L&amp;"Arial,Regular"&amp;9NORS Multi-Year Complaints Trend Report &amp;"-,Regular"&amp;11
</oddHeader>
    <oddFooter>&amp;L&amp;"Arial,Regular"&amp;7Included in Report: {0}
Excluded from Report: {1}
&amp;C&amp;"Arial,Regular"&amp;7
&amp;R&amp;7&amp;P of &amp;N</oddFooter>
    <firstFooter>&amp;L&amp;"Arial,Regular"&amp;8Major Complaint Code Category Information&amp;C&amp;"Arial,Regular"&amp;8&amp;D &amp;T&amp;R&amp;"Arial,Regular"&amp;8&amp;P of 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zoomScaleNormal="10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D1" sqref="D1"/>
    </sheetView>
  </sheetViews>
  <sheetFormatPr defaultColWidth="11.44140625" defaultRowHeight="14.4" x14ac:dyDescent="0.3"/>
  <cols>
    <col min="1" max="1" width="40.6640625" style="46" customWidth="1"/>
    <col min="2" max="2" width="7.44140625" style="11" bestFit="1" customWidth="1"/>
    <col min="3" max="6" width="8" style="11" customWidth="1"/>
    <col min="7" max="11" width="8.6640625" style="11" customWidth="1"/>
    <col min="12" max="12" width="9.33203125" style="10" bestFit="1" customWidth="1"/>
    <col min="13" max="15" width="9.33203125" style="11" bestFit="1" customWidth="1"/>
    <col min="16" max="16" width="11.44140625" style="11" customWidth="1"/>
    <col min="17" max="21" width="9.33203125" style="11" bestFit="1" customWidth="1"/>
    <col min="22" max="22" width="11.44140625" style="11" customWidth="1"/>
    <col min="23" max="16384" width="11.44140625" style="11"/>
  </cols>
  <sheetData>
    <row r="1" spans="1:17" ht="12.75" customHeight="1" x14ac:dyDescent="0.3">
      <c r="A1" s="55" t="str">
        <f>'Major ComplaintCategories-All'!A1</f>
        <v xml:space="preserve">NORS Multi-Year Complaint Trends Report </v>
      </c>
      <c r="B1" s="16"/>
      <c r="C1" s="16"/>
      <c r="D1" s="16" t="str">
        <f>'Closed Cases'!E1</f>
        <v>FY 2015, 2016, 2017, 2018, 2019</v>
      </c>
      <c r="E1" s="16"/>
      <c r="F1" s="16"/>
      <c r="G1" s="16"/>
      <c r="H1" s="16" t="s">
        <v>233</v>
      </c>
      <c r="I1" s="16"/>
      <c r="J1" s="17"/>
      <c r="M1" s="16"/>
      <c r="N1" s="16"/>
      <c r="O1" s="16"/>
      <c r="P1" s="16"/>
      <c r="Q1" s="16"/>
    </row>
    <row r="2" spans="1:17" ht="12.75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12.75" customHeight="1" x14ac:dyDescent="0.3">
      <c r="A3" s="11" t="s">
        <v>1</v>
      </c>
      <c r="B3" s="16"/>
      <c r="C3" s="16"/>
      <c r="D3" s="16"/>
      <c r="E3" s="16"/>
      <c r="F3" s="16"/>
      <c r="G3" s="16"/>
      <c r="H3" s="16"/>
      <c r="I3" s="16" t="str">
        <f ca="1">"Date: " &amp; TEXT(TODAY(),"m/d/yyyy")</f>
        <v>Date: 8/14/2020</v>
      </c>
      <c r="J3" s="16"/>
      <c r="K3" s="16"/>
      <c r="M3" s="16"/>
      <c r="N3" s="16"/>
      <c r="O3" s="16"/>
      <c r="P3" s="16"/>
      <c r="Q3" s="16"/>
    </row>
    <row r="4" spans="1:17" ht="12.75" customHeight="1" x14ac:dyDescent="0.3">
      <c r="A4" s="11" t="s">
        <v>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  <c r="N4" s="16"/>
      <c r="O4" s="16"/>
      <c r="P4" s="16"/>
      <c r="Q4" s="16"/>
    </row>
    <row r="5" spans="1:17" s="20" customFormat="1" ht="12.75" customHeight="1" x14ac:dyDescent="0.3">
      <c r="A5" s="18"/>
      <c r="B5" s="19"/>
      <c r="C5" s="19"/>
      <c r="D5" s="19"/>
      <c r="E5" s="19"/>
      <c r="F5" s="19"/>
      <c r="G5" s="19"/>
      <c r="H5" s="19"/>
      <c r="I5" s="48" t="s">
        <v>4</v>
      </c>
      <c r="J5" s="19"/>
      <c r="K5" s="19"/>
      <c r="L5" s="10"/>
      <c r="M5" s="19"/>
      <c r="N5" s="19"/>
      <c r="O5" s="19"/>
      <c r="P5" s="19"/>
      <c r="Q5" s="19"/>
    </row>
    <row r="6" spans="1:17" ht="12.75" customHeight="1" x14ac:dyDescent="0.3">
      <c r="A6" s="21" t="s">
        <v>86</v>
      </c>
      <c r="B6" s="22"/>
      <c r="C6" s="23"/>
      <c r="D6" s="23"/>
      <c r="E6" s="23"/>
      <c r="F6" s="24" t="s">
        <v>43</v>
      </c>
      <c r="G6" s="23"/>
      <c r="H6" s="23"/>
      <c r="I6" s="23"/>
      <c r="J6" s="23"/>
      <c r="K6" s="25"/>
    </row>
    <row r="7" spans="1:17" ht="12.75" customHeight="1" x14ac:dyDescent="0.3">
      <c r="A7" s="2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7" ht="12.75" customHeight="1" x14ac:dyDescent="0.3">
      <c r="A8" s="27" t="s">
        <v>88</v>
      </c>
      <c r="B8" s="28">
        <f>SUM(B16,B25,B34,B47,B52,B66,B75,B79,B85,B94,B106,B116,B125,B134,B141,B155,B161)</f>
        <v>199238</v>
      </c>
      <c r="C8" s="28">
        <f>SUM(C16,C25,C34,C47,C52,C66,C75,C79,C85,C94,C106,C116,C125,C134,C141,C155,C161)</f>
        <v>199493</v>
      </c>
      <c r="D8" s="28">
        <f>SUM(D16,D25,D34,D47,D52,D66,D75,D79,D85,D94,D106,D116,D125,D134,D141,D155,D161)</f>
        <v>201460</v>
      </c>
      <c r="E8" s="28">
        <f>SUM(E16,E25,E34,E47,E52,E66,E75,E79,E85,E94,E106,E116,E125,E134,E141,E155,E161)</f>
        <v>194516</v>
      </c>
      <c r="F8" s="28">
        <f>SUM(F16,F25,F34,F47,F52,F66,F75,F79,F85,F94,F106,F116,F125,F134,F141,F155,F161)</f>
        <v>198502</v>
      </c>
      <c r="G8" s="29"/>
      <c r="H8" s="30"/>
      <c r="I8" s="30"/>
      <c r="J8" s="30"/>
      <c r="K8" s="30"/>
      <c r="L8" s="47"/>
    </row>
    <row r="9" spans="1:17" ht="12.75" customHeight="1" x14ac:dyDescent="0.3">
      <c r="A9" s="26" t="s">
        <v>9</v>
      </c>
      <c r="B9" s="28"/>
      <c r="C9" s="28"/>
      <c r="D9" s="28"/>
      <c r="E9" s="28"/>
      <c r="F9" s="31"/>
      <c r="G9" s="29"/>
      <c r="H9" s="30"/>
      <c r="I9" s="30"/>
      <c r="J9" s="30"/>
      <c r="K9" s="30"/>
    </row>
    <row r="10" spans="1:17" ht="12.75" customHeight="1" x14ac:dyDescent="0.3">
      <c r="A10" s="7" t="s">
        <v>89</v>
      </c>
      <c r="B10" s="8">
        <f>SUM('Minor ComplaintCodes-NF'!B10,'Minor ComplaintCodes-BC-OT'!B10)</f>
        <v>3868</v>
      </c>
      <c r="C10" s="8">
        <f>SUM('Minor ComplaintCodes-NF'!C10,'Minor ComplaintCodes-BC-OT'!C10)</f>
        <v>4019</v>
      </c>
      <c r="D10" s="8">
        <f>SUM('Minor ComplaintCodes-NF'!D10,'Minor ComplaintCodes-BC-OT'!D10)</f>
        <v>4339</v>
      </c>
      <c r="E10" s="8">
        <f>SUM('Minor ComplaintCodes-NF'!E10,'Minor ComplaintCodes-BC-OT'!E10)</f>
        <v>4203</v>
      </c>
      <c r="F10" s="8">
        <f>SUM('Minor ComplaintCodes-NF'!F10,'Minor ComplaintCodes-BC-OT'!F10)</f>
        <v>4705</v>
      </c>
      <c r="G10" s="52">
        <f>IF(B8=0,IF(B10=0,0,100%),(B10)/B8)</f>
        <v>1.9413967215089492E-2</v>
      </c>
      <c r="H10" s="54">
        <f>IF(C8=0,IF(C10=0,0,100%),(C10)/C8)</f>
        <v>2.0146070288180537E-2</v>
      </c>
      <c r="I10" s="141">
        <f>IF(D8=0,IF(D10=0,0,100%),(D10)/D8)</f>
        <v>2.1537774247989677E-2</v>
      </c>
      <c r="J10" s="54">
        <f>IF(E8=0,IF(E10=0,0,100%),(E10)/E8)</f>
        <v>2.1607477019885253E-2</v>
      </c>
      <c r="K10" s="53">
        <f>IF(F8=0,IF(F10=0,0,100%),(F10)/F8)</f>
        <v>2.3702531964413458E-2</v>
      </c>
    </row>
    <row r="11" spans="1:17" ht="12.75" customHeight="1" x14ac:dyDescent="0.3">
      <c r="A11" s="7" t="s">
        <v>90</v>
      </c>
      <c r="B11" s="8">
        <f>SUM('Minor ComplaintCodes-NF'!B11,'Minor ComplaintCodes-BC-OT'!B11)</f>
        <v>1060</v>
      </c>
      <c r="C11" s="8">
        <f>SUM('Minor ComplaintCodes-NF'!C11,'Minor ComplaintCodes-BC-OT'!C11)</f>
        <v>1076</v>
      </c>
      <c r="D11" s="8">
        <f>SUM('Minor ComplaintCodes-NF'!D11,'Minor ComplaintCodes-BC-OT'!D11)</f>
        <v>1154</v>
      </c>
      <c r="E11" s="8">
        <f>SUM('Minor ComplaintCodes-NF'!E11,'Minor ComplaintCodes-BC-OT'!E11)</f>
        <v>1210</v>
      </c>
      <c r="F11" s="8">
        <f>SUM('Minor ComplaintCodes-NF'!F11,'Minor ComplaintCodes-BC-OT'!F11)</f>
        <v>1409</v>
      </c>
      <c r="G11" s="52">
        <f>IF(B8=0,IF(B11=0,0,100%),(B11)/B8)</f>
        <v>5.3202702295746798E-3</v>
      </c>
      <c r="H11" s="54">
        <f>IF(C8=0,IF(C11=0,0,100%),(C11)/C8)</f>
        <v>5.3936729609560235E-3</v>
      </c>
      <c r="I11" s="141">
        <f>IF(D8=0,IF(D11=0,0,100%),(D11)/D8)</f>
        <v>5.7281842549389457E-3</v>
      </c>
      <c r="J11" s="54">
        <f>IF(E8=0,IF(E11=0,0,100%),(E11)/E8)</f>
        <v>6.2205679738427683E-3</v>
      </c>
      <c r="K11" s="53">
        <f>IF(F8=0,IF(F11=0,0,100%),(F11)/F8)</f>
        <v>7.0981652577807777E-3</v>
      </c>
    </row>
    <row r="12" spans="1:17" ht="12.75" customHeight="1" x14ac:dyDescent="0.3">
      <c r="A12" s="7" t="s">
        <v>91</v>
      </c>
      <c r="B12" s="8">
        <f>SUM('Minor ComplaintCodes-NF'!B12,'Minor ComplaintCodes-BC-OT'!B12)</f>
        <v>2745</v>
      </c>
      <c r="C12" s="8">
        <f>SUM('Minor ComplaintCodes-NF'!C12,'Minor ComplaintCodes-BC-OT'!C12)</f>
        <v>2757</v>
      </c>
      <c r="D12" s="8">
        <f>SUM('Minor ComplaintCodes-NF'!D12,'Minor ComplaintCodes-BC-OT'!D12)</f>
        <v>2916</v>
      </c>
      <c r="E12" s="8">
        <f>SUM('Minor ComplaintCodes-NF'!E12,'Minor ComplaintCodes-BC-OT'!E12)</f>
        <v>3137</v>
      </c>
      <c r="F12" s="8">
        <f>SUM('Minor ComplaintCodes-NF'!F12,'Minor ComplaintCodes-BC-OT'!F12)</f>
        <v>3235</v>
      </c>
      <c r="G12" s="52">
        <f>IF(B8=0,IF(B12=0,0,100%),(B12)/B8)</f>
        <v>1.3777492245455185E-2</v>
      </c>
      <c r="H12" s="54">
        <f>IF(C8=0,IF(C12=0,0,100%),(C12)/C8)</f>
        <v>1.3820033785646614E-2</v>
      </c>
      <c r="I12" s="141">
        <f>IF(D8=0,IF(D12=0,0,100%),(D12)/D8)</f>
        <v>1.4474337337436713E-2</v>
      </c>
      <c r="J12" s="54">
        <f>IF(E8=0,IF(E12=0,0,100%),(E12)/E8)</f>
        <v>1.6127208044582449E-2</v>
      </c>
      <c r="K12" s="53">
        <f>IF(F8=0,IF(F12=0,0,100%),(F12)/F8)</f>
        <v>1.6297065016977159E-2</v>
      </c>
    </row>
    <row r="13" spans="1:17" ht="12.75" customHeight="1" x14ac:dyDescent="0.3">
      <c r="A13" s="7" t="s">
        <v>92</v>
      </c>
      <c r="B13" s="8">
        <f>SUM('Minor ComplaintCodes-NF'!B13,'Minor ComplaintCodes-BC-OT'!B13)</f>
        <v>1489</v>
      </c>
      <c r="C13" s="8">
        <f>SUM('Minor ComplaintCodes-NF'!C13,'Minor ComplaintCodes-BC-OT'!C13)</f>
        <v>1475</v>
      </c>
      <c r="D13" s="8">
        <f>SUM('Minor ComplaintCodes-NF'!D13,'Minor ComplaintCodes-BC-OT'!D13)</f>
        <v>1691</v>
      </c>
      <c r="E13" s="8">
        <f>SUM('Minor ComplaintCodes-NF'!E13,'Minor ComplaintCodes-BC-OT'!E13)</f>
        <v>1636</v>
      </c>
      <c r="F13" s="8">
        <f>SUM('Minor ComplaintCodes-NF'!F13,'Minor ComplaintCodes-BC-OT'!F13)</f>
        <v>1666</v>
      </c>
      <c r="G13" s="52">
        <f>IF(B8=0,IF(B13=0,0,100%),(B13)/B8)</f>
        <v>7.4734739356949976E-3</v>
      </c>
      <c r="H13" s="54">
        <f>IF(C8=0,IF(C13=0,0,100%),(C13)/C8)</f>
        <v>7.3937431388570026E-3</v>
      </c>
      <c r="I13" s="141">
        <f>IF(D8=0,IF(D13=0,0,100%),(D13)/D8)</f>
        <v>8.3937258016479697E-3</v>
      </c>
      <c r="J13" s="54">
        <f>IF(E8=0,IF(E13=0,0,100%),(E13)/E8)</f>
        <v>8.4106191778568345E-3</v>
      </c>
      <c r="K13" s="53">
        <f>IF(F8=0,IF(F13=0,0,100%),(F13)/F8)</f>
        <v>8.3928625404278041E-3</v>
      </c>
    </row>
    <row r="14" spans="1:17" ht="12.75" customHeight="1" x14ac:dyDescent="0.3">
      <c r="A14" s="7" t="s">
        <v>93</v>
      </c>
      <c r="B14" s="8">
        <f>SUM('Minor ComplaintCodes-NF'!B14,'Minor ComplaintCodes-BC-OT'!B14)</f>
        <v>2879</v>
      </c>
      <c r="C14" s="8">
        <f>SUM('Minor ComplaintCodes-NF'!C14,'Minor ComplaintCodes-BC-OT'!C14)</f>
        <v>2512</v>
      </c>
      <c r="D14" s="8">
        <f>SUM('Minor ComplaintCodes-NF'!D14,'Minor ComplaintCodes-BC-OT'!D14)</f>
        <v>3077</v>
      </c>
      <c r="E14" s="8">
        <f>SUM('Minor ComplaintCodes-NF'!E14,'Minor ComplaintCodes-BC-OT'!E14)</f>
        <v>3187</v>
      </c>
      <c r="F14" s="8">
        <f>SUM('Minor ComplaintCodes-NF'!F14,'Minor ComplaintCodes-BC-OT'!F14)</f>
        <v>3242</v>
      </c>
      <c r="G14" s="52">
        <f>IF(B8=0,IF(B14=0,0,100%),(B14)/B8)</f>
        <v>1.4450054708439153E-2</v>
      </c>
      <c r="H14" s="54">
        <f>IF(C8=0,IF(C14=0,0,100%),(C14)/C8)</f>
        <v>1.2591920518514434E-2</v>
      </c>
      <c r="I14" s="141">
        <f>IF(D8=0,IF(D14=0,0,100%),(D14)/D8)</f>
        <v>1.5273503424997519E-2</v>
      </c>
      <c r="J14" s="54">
        <f>IF(E8=0,IF(E14=0,0,100%),(E14)/E8)</f>
        <v>1.6384256307964383E-2</v>
      </c>
      <c r="K14" s="53">
        <f>IF(F8=0,IF(F14=0,0,100%),(F14)/F8)</f>
        <v>1.6332329145298283E-2</v>
      </c>
      <c r="L14" s="11"/>
    </row>
    <row r="15" spans="1:17" ht="12.75" customHeight="1" x14ac:dyDescent="0.3">
      <c r="A15" s="7" t="s">
        <v>94</v>
      </c>
      <c r="B15" s="8">
        <f>SUM('Minor ComplaintCodes-NF'!B15,'Minor ComplaintCodes-BC-OT'!B15)</f>
        <v>3892</v>
      </c>
      <c r="C15" s="8">
        <f>SUM('Minor ComplaintCodes-NF'!C15,'Minor ComplaintCodes-BC-OT'!C15)</f>
        <v>3715</v>
      </c>
      <c r="D15" s="8">
        <f>SUM('Minor ComplaintCodes-NF'!D15,'Minor ComplaintCodes-BC-OT'!D15)</f>
        <v>3623</v>
      </c>
      <c r="E15" s="8">
        <f>SUM('Minor ComplaintCodes-NF'!E15,'Minor ComplaintCodes-BC-OT'!E15)</f>
        <v>4288</v>
      </c>
      <c r="F15" s="8">
        <f>SUM('Minor ComplaintCodes-NF'!F15,'Minor ComplaintCodes-BC-OT'!F15)</f>
        <v>4052</v>
      </c>
      <c r="G15" s="52">
        <f>IF(B8=0,IF(B15=0,0,100%),(B15)/B8)</f>
        <v>1.9534426163683633E-2</v>
      </c>
      <c r="H15" s="54">
        <f>IF(C8=0,IF(C15=0,0,100%),(C15)/C8)</f>
        <v>1.8622207295494079E-2</v>
      </c>
      <c r="I15" s="141">
        <f>IF(D8=0,IF(D15=0,0,100%),(D15)/D8)</f>
        <v>1.7983718852377643E-2</v>
      </c>
      <c r="J15" s="54">
        <f>IF(E8=0,IF(E15=0,0,100%),(E15)/E8)</f>
        <v>2.2044459067634539E-2</v>
      </c>
      <c r="K15" s="53">
        <f>IF(F8=0,IF(F15=0,0,100%),(F15)/F8)</f>
        <v>2.0412892565314204E-2</v>
      </c>
      <c r="L15" s="11"/>
    </row>
    <row r="16" spans="1:17" ht="12.75" customHeight="1" x14ac:dyDescent="0.3">
      <c r="A16" s="32" t="s">
        <v>95</v>
      </c>
      <c r="B16" s="8">
        <f>SUM('Minor ComplaintCodes-NF'!B16,'Minor ComplaintCodes-BC-OT'!B16)</f>
        <v>15933</v>
      </c>
      <c r="C16" s="8">
        <f>SUM('Minor ComplaintCodes-NF'!C16,'Minor ComplaintCodes-BC-OT'!C16)</f>
        <v>15554</v>
      </c>
      <c r="D16" s="8">
        <f>SUM('Minor ComplaintCodes-NF'!D16,'Minor ComplaintCodes-BC-OT'!D16)</f>
        <v>16800</v>
      </c>
      <c r="E16" s="8">
        <f>SUM('Minor ComplaintCodes-NF'!E16,'Minor ComplaintCodes-BC-OT'!E16)</f>
        <v>17661</v>
      </c>
      <c r="F16" s="8">
        <f>SUM('Minor ComplaintCodes-NF'!F16,'Minor ComplaintCodes-BC-OT'!F16)</f>
        <v>18309</v>
      </c>
      <c r="G16" s="52">
        <f>IF(B8=0,IF(B16=0,0,100%),(B16)/B8)</f>
        <v>7.9969684497937135E-2</v>
      </c>
      <c r="H16" s="54">
        <f>IF(C8=0,IF(C16=0,0,100%),(C16)/C8)</f>
        <v>7.7967647987648686E-2</v>
      </c>
      <c r="I16" s="141">
        <f>IF(D8=0,IF(D16=0,0,100%),(D16)/D8)</f>
        <v>8.3391243919388458E-2</v>
      </c>
      <c r="J16" s="54">
        <f>IF(E8=0,IF(E16=0,0,100%),(E16)/E8)</f>
        <v>9.0794587591766229E-2</v>
      </c>
      <c r="K16" s="53">
        <f>IF(F8=0,IF(F16=0,0,100%),(F16)/F8)</f>
        <v>9.2235846490211687E-2</v>
      </c>
      <c r="L16" s="11"/>
    </row>
    <row r="17" spans="1:12" ht="26.4" x14ac:dyDescent="0.3">
      <c r="A17" s="26" t="s">
        <v>96</v>
      </c>
      <c r="B17" s="8"/>
      <c r="C17" s="8"/>
      <c r="D17" s="8"/>
      <c r="E17" s="8"/>
      <c r="F17" s="8"/>
      <c r="G17" s="135"/>
      <c r="H17" s="36"/>
      <c r="I17" s="142"/>
      <c r="J17" s="36"/>
      <c r="K17" s="35"/>
      <c r="L17" s="11"/>
    </row>
    <row r="18" spans="1:12" ht="13.2" x14ac:dyDescent="0.3">
      <c r="A18" s="7" t="s">
        <v>97</v>
      </c>
      <c r="B18" s="8">
        <f>SUM('Minor ComplaintCodes-NF'!B18,'Minor ComplaintCodes-BC-OT'!B18)</f>
        <v>473</v>
      </c>
      <c r="C18" s="8">
        <f>SUM('Minor ComplaintCodes-NF'!C18,'Minor ComplaintCodes-BC-OT'!C18)</f>
        <v>568</v>
      </c>
      <c r="D18" s="8">
        <f>SUM('Minor ComplaintCodes-NF'!D18,'Minor ComplaintCodes-BC-OT'!D18)</f>
        <v>594</v>
      </c>
      <c r="E18" s="8">
        <f>SUM('Minor ComplaintCodes-NF'!E18,'Minor ComplaintCodes-BC-OT'!E18)</f>
        <v>589</v>
      </c>
      <c r="F18" s="8">
        <f>SUM('Minor ComplaintCodes-NF'!F18,'Minor ComplaintCodes-BC-OT'!F18)</f>
        <v>713</v>
      </c>
      <c r="G18" s="52">
        <f>IF(B8=0,IF(B18=0,0,100%),(B18)/B8)</f>
        <v>2.3740451118762487E-3</v>
      </c>
      <c r="H18" s="54">
        <f>IF(C8=0,IF(C18=0,0,100%),(C18)/C8)</f>
        <v>2.8472176968615441E-3</v>
      </c>
      <c r="I18" s="141">
        <f>IF(D8=0,IF(D18=0,0,100%),(D18)/D8)</f>
        <v>2.9484761242926636E-3</v>
      </c>
      <c r="J18" s="54">
        <f>IF(E8=0,IF(E18=0,0,100%),(E18)/E8)</f>
        <v>3.0280285426391661E-3</v>
      </c>
      <c r="K18" s="53">
        <f>IF(F8=0,IF(F18=0,0,100%),(F18)/F8)</f>
        <v>3.5919033561374698E-3</v>
      </c>
      <c r="L18" s="11"/>
    </row>
    <row r="19" spans="1:12" ht="13.2" x14ac:dyDescent="0.3">
      <c r="A19" s="7" t="s">
        <v>98</v>
      </c>
      <c r="B19" s="8">
        <f>SUM('Minor ComplaintCodes-NF'!B19,'Minor ComplaintCodes-BC-OT'!B19)</f>
        <v>976</v>
      </c>
      <c r="C19" s="8">
        <f>SUM('Minor ComplaintCodes-NF'!C19,'Minor ComplaintCodes-BC-OT'!C19)</f>
        <v>887</v>
      </c>
      <c r="D19" s="8">
        <f>SUM('Minor ComplaintCodes-NF'!D19,'Minor ComplaintCodes-BC-OT'!D19)</f>
        <v>937</v>
      </c>
      <c r="E19" s="8">
        <f>SUM('Minor ComplaintCodes-NF'!E19,'Minor ComplaintCodes-BC-OT'!E19)</f>
        <v>894</v>
      </c>
      <c r="F19" s="8">
        <f>SUM('Minor ComplaintCodes-NF'!F19,'Minor ComplaintCodes-BC-OT'!F19)</f>
        <v>795</v>
      </c>
      <c r="G19" s="52">
        <f>IF(B8=0,IF(B19=0,0,100%),(B19)/B8)</f>
        <v>4.8986639094951764E-3</v>
      </c>
      <c r="H19" s="54">
        <f>IF(C8=0,IF(C19=0,0,100%),(C19)/C8)</f>
        <v>4.4462712977397702E-3</v>
      </c>
      <c r="I19" s="141">
        <f>IF(D8=0,IF(D19=0,0,100%),(D19)/D8)</f>
        <v>4.651047354313511E-3</v>
      </c>
      <c r="J19" s="54">
        <f>IF(E8=0,IF(E19=0,0,100%),(E19)/E8)</f>
        <v>4.5960229492689551E-3</v>
      </c>
      <c r="K19" s="53">
        <f>IF(F8=0,IF(F19=0,0,100%),(F19)/F8)</f>
        <v>4.0049974307563652E-3</v>
      </c>
      <c r="L19" s="11"/>
    </row>
    <row r="20" spans="1:12" ht="12.75" customHeight="1" x14ac:dyDescent="0.3">
      <c r="A20" s="7" t="s">
        <v>99</v>
      </c>
      <c r="B20" s="8">
        <f>SUM('Minor ComplaintCodes-NF'!B20,'Minor ComplaintCodes-BC-OT'!B20)</f>
        <v>301</v>
      </c>
      <c r="C20" s="8">
        <f>SUM('Minor ComplaintCodes-NF'!C20,'Minor ComplaintCodes-BC-OT'!C20)</f>
        <v>311</v>
      </c>
      <c r="D20" s="8">
        <f>SUM('Minor ComplaintCodes-NF'!D20,'Minor ComplaintCodes-BC-OT'!D20)</f>
        <v>267</v>
      </c>
      <c r="E20" s="8">
        <f>SUM('Minor ComplaintCodes-NF'!E20,'Minor ComplaintCodes-BC-OT'!E20)</f>
        <v>252</v>
      </c>
      <c r="F20" s="8">
        <f>SUM('Minor ComplaintCodes-NF'!F20,'Minor ComplaintCodes-BC-OT'!F20)</f>
        <v>247</v>
      </c>
      <c r="G20" s="52">
        <f>IF(B8=0,IF(B20=0,0,100%),(B20)/B8)</f>
        <v>1.5107559802848855E-3</v>
      </c>
      <c r="H20" s="54">
        <f>IF(C8=0,IF(C20=0,0,100%),(C20)/C8)</f>
        <v>1.558951943175951E-3</v>
      </c>
      <c r="I20" s="141">
        <f>IF(D8=0,IF(D20=0,0,100%),(D20)/D8)</f>
        <v>1.3253251265759952E-3</v>
      </c>
      <c r="J20" s="54">
        <f>IF(E8=0,IF(E20=0,0,100%),(E20)/E8)</f>
        <v>1.2955232474449402E-3</v>
      </c>
      <c r="K20" s="53">
        <f>IF(F8=0,IF(F20=0,0,100%),(F20)/F8)</f>
        <v>1.2443199564739901E-3</v>
      </c>
      <c r="L20" s="11"/>
    </row>
    <row r="21" spans="1:12" ht="13.2" x14ac:dyDescent="0.3">
      <c r="A21" s="7" t="s">
        <v>100</v>
      </c>
      <c r="B21" s="8">
        <f>SUM('Minor ComplaintCodes-NF'!B21,'Minor ComplaintCodes-BC-OT'!B21)</f>
        <v>154</v>
      </c>
      <c r="C21" s="8">
        <f>SUM('Minor ComplaintCodes-NF'!C21,'Minor ComplaintCodes-BC-OT'!C21)</f>
        <v>198</v>
      </c>
      <c r="D21" s="8">
        <f>SUM('Minor ComplaintCodes-NF'!D21,'Minor ComplaintCodes-BC-OT'!D21)</f>
        <v>109</v>
      </c>
      <c r="E21" s="8">
        <f>SUM('Minor ComplaintCodes-NF'!E21,'Minor ComplaintCodes-BC-OT'!E21)</f>
        <v>157</v>
      </c>
      <c r="F21" s="8">
        <f>SUM('Minor ComplaintCodes-NF'!F21,'Minor ComplaintCodes-BC-OT'!F21)</f>
        <v>139</v>
      </c>
      <c r="G21" s="52">
        <f>IF(B8=0,IF(B21=0,0,100%),(B21)/B8)</f>
        <v>7.7294492014575529E-4</v>
      </c>
      <c r="H21" s="54">
        <f>IF(C8=0,IF(C21=0,0,100%),(C21)/C8)</f>
        <v>9.9251602813131296E-4</v>
      </c>
      <c r="I21" s="141">
        <f>IF(D8=0,IF(D21=0,0,100%),(D21)/D8)</f>
        <v>5.4105033257222275E-4</v>
      </c>
      <c r="J21" s="54">
        <f>IF(E8=0,IF(E21=0,0,100%),(E21)/E8)</f>
        <v>8.0713154701926831E-4</v>
      </c>
      <c r="K21" s="53">
        <f>IF(F8=0,IF(F21=0,0,100%),(F21)/F8)</f>
        <v>7.0024483380520092E-4</v>
      </c>
      <c r="L21" s="11"/>
    </row>
    <row r="22" spans="1:12" ht="26.4" x14ac:dyDescent="0.3">
      <c r="A22" s="7" t="s">
        <v>101</v>
      </c>
      <c r="B22" s="8">
        <f>SUM('Minor ComplaintCodes-NF'!B22,'Minor ComplaintCodes-BC-OT'!B22)</f>
        <v>1616</v>
      </c>
      <c r="C22" s="8">
        <f>SUM('Minor ComplaintCodes-NF'!C22,'Minor ComplaintCodes-BC-OT'!C22)</f>
        <v>1690</v>
      </c>
      <c r="D22" s="8">
        <f>SUM('Minor ComplaintCodes-NF'!D22,'Minor ComplaintCodes-BC-OT'!D22)</f>
        <v>1682</v>
      </c>
      <c r="E22" s="8">
        <f>SUM('Minor ComplaintCodes-NF'!E22,'Minor ComplaintCodes-BC-OT'!E22)</f>
        <v>1560</v>
      </c>
      <c r="F22" s="8">
        <f>SUM('Minor ComplaintCodes-NF'!F22,'Minor ComplaintCodes-BC-OT'!F22)</f>
        <v>1579</v>
      </c>
      <c r="G22" s="52">
        <f>IF(B8=0,IF(B22=0,0,100%),(B22)/B8)</f>
        <v>8.1109025386723408E-3</v>
      </c>
      <c r="H22" s="54">
        <f>IF(C8=0,IF(C22=0,0,100%),(C22)/C8)</f>
        <v>8.4714751896056498E-3</v>
      </c>
      <c r="I22" s="141">
        <f>IF(D8=0,IF(D22=0,0,100%),(D22)/D8)</f>
        <v>8.3490519209768691E-3</v>
      </c>
      <c r="J22" s="54">
        <f>IF(E8=0,IF(E22=0,0,100%),(E22)/E8)</f>
        <v>8.0199058175162968E-3</v>
      </c>
      <c r="K22" s="53">
        <f>IF(F8=0,IF(F22=0,0,100%),(F22)/F8)</f>
        <v>7.9545798027223901E-3</v>
      </c>
      <c r="L22" s="11"/>
    </row>
    <row r="23" spans="1:12" ht="26.4" x14ac:dyDescent="0.3">
      <c r="A23" s="7" t="s">
        <v>102</v>
      </c>
      <c r="B23" s="8">
        <f>SUM('Minor ComplaintCodes-NF'!B23,'Minor ComplaintCodes-BC-OT'!B23)</f>
        <v>1808</v>
      </c>
      <c r="C23" s="8">
        <f>SUM('Minor ComplaintCodes-NF'!C23,'Minor ComplaintCodes-BC-OT'!C23)</f>
        <v>2067</v>
      </c>
      <c r="D23" s="8">
        <f>SUM('Minor ComplaintCodes-NF'!D23,'Minor ComplaintCodes-BC-OT'!D23)</f>
        <v>1695</v>
      </c>
      <c r="E23" s="8">
        <f>SUM('Minor ComplaintCodes-NF'!E23,'Minor ComplaintCodes-BC-OT'!E23)</f>
        <v>1772</v>
      </c>
      <c r="F23" s="8">
        <f>SUM('Minor ComplaintCodes-NF'!F23,'Minor ComplaintCodes-BC-OT'!F23)</f>
        <v>1793</v>
      </c>
      <c r="G23" s="52">
        <f>IF(B8=0,IF(B23=0,0,100%),(B23)/B8)</f>
        <v>9.0745741274254905E-3</v>
      </c>
      <c r="H23" s="54">
        <f>IF(C8=0,IF(C23=0,0,100%),(C23)/C8)</f>
        <v>1.0361265808825373E-2</v>
      </c>
      <c r="I23" s="141">
        <f>IF(D8=0,IF(D23=0,0,100%),(D23)/D8)</f>
        <v>8.4135808597240146E-3</v>
      </c>
      <c r="J23" s="54">
        <f>IF(E8=0,IF(E23=0,0,100%),(E23)/E8)</f>
        <v>9.1097904542556916E-3</v>
      </c>
      <c r="K23" s="53">
        <f>IF(F8=0,IF(F23=0,0,100%),(F23)/F8)</f>
        <v>9.032654582825362E-3</v>
      </c>
      <c r="L23" s="11"/>
    </row>
    <row r="24" spans="1:12" ht="26.4" x14ac:dyDescent="0.3">
      <c r="A24" s="7" t="s">
        <v>103</v>
      </c>
      <c r="B24" s="8">
        <f>SUM('Minor ComplaintCodes-NF'!B24,'Minor ComplaintCodes-BC-OT'!B24)</f>
        <v>103</v>
      </c>
      <c r="C24" s="8">
        <f>SUM('Minor ComplaintCodes-NF'!C24,'Minor ComplaintCodes-BC-OT'!C24)</f>
        <v>112</v>
      </c>
      <c r="D24" s="8">
        <f>SUM('Minor ComplaintCodes-NF'!D24,'Minor ComplaintCodes-BC-OT'!D24)</f>
        <v>104</v>
      </c>
      <c r="E24" s="8">
        <f>SUM('Minor ComplaintCodes-NF'!E24,'Minor ComplaintCodes-BC-OT'!E24)</f>
        <v>122</v>
      </c>
      <c r="F24" s="8">
        <f>SUM('Minor ComplaintCodes-NF'!F24,'Minor ComplaintCodes-BC-OT'!F24)</f>
        <v>147</v>
      </c>
      <c r="G24" s="52">
        <f>IF(B8=0,IF(B24=0,0,100%),(B24)/B8)</f>
        <v>5.1696965438320001E-4</v>
      </c>
      <c r="H24" s="54">
        <f>IF(C8=0,IF(C24=0,0,100%),(C24)/C8)</f>
        <v>5.6142320783185375E-4</v>
      </c>
      <c r="I24" s="141">
        <f>IF(D8=0,IF(D24=0,0,100%),(D24)/D8)</f>
        <v>5.1623150997716664E-4</v>
      </c>
      <c r="J24" s="54">
        <f>IF(E8=0,IF(E24=0,0,100%),(E24)/E8)</f>
        <v>6.2719776265191549E-4</v>
      </c>
      <c r="K24" s="53">
        <f>IF(F8=0,IF(F24=0,0,100%),(F24)/F8)</f>
        <v>7.4054669474362983E-4</v>
      </c>
      <c r="L24" s="11"/>
    </row>
    <row r="25" spans="1:12" ht="26.4" x14ac:dyDescent="0.3">
      <c r="A25" s="37" t="s">
        <v>104</v>
      </c>
      <c r="B25" s="8">
        <f>SUM('Minor ComplaintCodes-NF'!B25,'Minor ComplaintCodes-BC-OT'!B25)</f>
        <v>5431</v>
      </c>
      <c r="C25" s="8">
        <f>SUM('Minor ComplaintCodes-NF'!C25,'Minor ComplaintCodes-BC-OT'!C25)</f>
        <v>5833</v>
      </c>
      <c r="D25" s="8">
        <f>SUM('Minor ComplaintCodes-NF'!D25,'Minor ComplaintCodes-BC-OT'!D25)</f>
        <v>5388</v>
      </c>
      <c r="E25" s="8">
        <f>SUM('Minor ComplaintCodes-NF'!E25,'Minor ComplaintCodes-BC-OT'!E25)</f>
        <v>5346</v>
      </c>
      <c r="F25" s="8">
        <f>SUM('Minor ComplaintCodes-NF'!F25,'Minor ComplaintCodes-BC-OT'!F25)</f>
        <v>5413</v>
      </c>
      <c r="G25" s="52">
        <f>IF(B8=0,IF(B25=0,0,100%),(B25)/B8)</f>
        <v>2.7258856242283098E-2</v>
      </c>
      <c r="H25" s="54">
        <f>IF(C8=0,IF(C25=0,0,100%),(C25)/C8)</f>
        <v>2.9239121172171454E-2</v>
      </c>
      <c r="I25" s="141">
        <f>IF(D8=0,IF(D25=0,0,100%),(D25)/D8)</f>
        <v>2.6744763228432444E-2</v>
      </c>
      <c r="J25" s="54">
        <f>IF(E8=0,IF(E25=0,0,100%),(E25)/E8)</f>
        <v>2.7483600320796234E-2</v>
      </c>
      <c r="K25" s="53">
        <f>IF(F8=0,IF(F25=0,0,100%),(F25)/F8)</f>
        <v>2.726924665746441E-2</v>
      </c>
      <c r="L25" s="11"/>
    </row>
    <row r="26" spans="1:12" ht="13.2" x14ac:dyDescent="0.3">
      <c r="A26" s="38" t="s">
        <v>11</v>
      </c>
      <c r="B26" s="8"/>
      <c r="C26" s="8"/>
      <c r="D26" s="8"/>
      <c r="E26" s="8"/>
      <c r="F26" s="8"/>
      <c r="G26" s="136"/>
      <c r="H26" s="12"/>
      <c r="I26" s="143"/>
      <c r="J26" s="12"/>
      <c r="K26" s="138"/>
      <c r="L26" s="11"/>
    </row>
    <row r="27" spans="1:12" ht="13.2" x14ac:dyDescent="0.3">
      <c r="A27" s="7" t="s">
        <v>105</v>
      </c>
      <c r="B27" s="8">
        <f>SUM('Minor ComplaintCodes-NF'!B27,'Minor ComplaintCodes-BC-OT'!B27)</f>
        <v>636</v>
      </c>
      <c r="C27" s="8">
        <f>SUM('Minor ComplaintCodes-NF'!C27,'Minor ComplaintCodes-BC-OT'!C27)</f>
        <v>616</v>
      </c>
      <c r="D27" s="8">
        <f>SUM('Minor ComplaintCodes-NF'!D27,'Minor ComplaintCodes-BC-OT'!D27)</f>
        <v>684</v>
      </c>
      <c r="E27" s="8">
        <f>SUM('Minor ComplaintCodes-NF'!E27,'Minor ComplaintCodes-BC-OT'!E27)</f>
        <v>558</v>
      </c>
      <c r="F27" s="8">
        <f>SUM('Minor ComplaintCodes-NF'!F27,'Minor ComplaintCodes-BC-OT'!F27)</f>
        <v>571</v>
      </c>
      <c r="G27" s="52">
        <f>IF(B8=0,IF(B27=0,0,100%),(B27)/B8)</f>
        <v>3.1921621377448079E-3</v>
      </c>
      <c r="H27" s="54">
        <f>IF(C8=0,IF(C27=0,0,100%),(C27)/C8)</f>
        <v>3.0878276430751955E-3</v>
      </c>
      <c r="I27" s="141">
        <f>IF(D8=0,IF(D27=0,0,100%),(D27)/D8)</f>
        <v>3.3952149310036732E-3</v>
      </c>
      <c r="J27" s="54">
        <f>IF(E8=0,IF(E27=0,0,100%),(E27)/E8)</f>
        <v>2.8686586193423678E-3</v>
      </c>
      <c r="K27" s="53">
        <f>IF(F8=0,IF(F27=0,0,100%),(F27)/F8)</f>
        <v>2.8765453244803578E-3</v>
      </c>
      <c r="L27" s="11"/>
    </row>
    <row r="28" spans="1:12" ht="13.2" x14ac:dyDescent="0.3">
      <c r="A28" s="7" t="s">
        <v>106</v>
      </c>
      <c r="B28" s="8">
        <f>SUM('Minor ComplaintCodes-NF'!B28,'Minor ComplaintCodes-BC-OT'!B28)</f>
        <v>212</v>
      </c>
      <c r="C28" s="8">
        <f>SUM('Minor ComplaintCodes-NF'!C28,'Minor ComplaintCodes-BC-OT'!C28)</f>
        <v>212</v>
      </c>
      <c r="D28" s="8">
        <f>SUM('Minor ComplaintCodes-NF'!D28,'Minor ComplaintCodes-BC-OT'!D28)</f>
        <v>294</v>
      </c>
      <c r="E28" s="8">
        <f>SUM('Minor ComplaintCodes-NF'!E28,'Minor ComplaintCodes-BC-OT'!E28)</f>
        <v>294</v>
      </c>
      <c r="F28" s="8">
        <f>SUM('Minor ComplaintCodes-NF'!F28,'Minor ComplaintCodes-BC-OT'!F28)</f>
        <v>324</v>
      </c>
      <c r="G28" s="52">
        <f>IF(B8=0,IF(B28=0,0,100%),(B28)/B8)</f>
        <v>1.064054045914936E-3</v>
      </c>
      <c r="H28" s="54">
        <f>IF(C8=0,IF(C28=0,0,100%),(C28)/C8)</f>
        <v>1.0626939291102945E-3</v>
      </c>
      <c r="I28" s="141">
        <f>IF(D8=0,IF(D28=0,0,100%),(D28)/D8)</f>
        <v>1.4593467685892981E-3</v>
      </c>
      <c r="J28" s="54">
        <f>IF(E8=0,IF(E28=0,0,100%),(E28)/E8)</f>
        <v>1.5114437886857637E-3</v>
      </c>
      <c r="K28" s="53">
        <f>IF(F8=0,IF(F28=0,0,100%),(F28)/F8)</f>
        <v>1.6322253680063677E-3</v>
      </c>
      <c r="L28" s="11"/>
    </row>
    <row r="29" spans="1:12" ht="13.2" x14ac:dyDescent="0.3">
      <c r="A29" s="7" t="s">
        <v>107</v>
      </c>
      <c r="B29" s="8">
        <f>SUM('Minor ComplaintCodes-NF'!B29,'Minor ComplaintCodes-BC-OT'!B29)</f>
        <v>517</v>
      </c>
      <c r="C29" s="8">
        <f>SUM('Minor ComplaintCodes-NF'!C29,'Minor ComplaintCodes-BC-OT'!C29)</f>
        <v>521</v>
      </c>
      <c r="D29" s="8">
        <f>SUM('Minor ComplaintCodes-NF'!D29,'Minor ComplaintCodes-BC-OT'!D29)</f>
        <v>571</v>
      </c>
      <c r="E29" s="8">
        <f>SUM('Minor ComplaintCodes-NF'!E29,'Minor ComplaintCodes-BC-OT'!E29)</f>
        <v>497</v>
      </c>
      <c r="F29" s="8">
        <f>SUM('Minor ComplaintCodes-NF'!F29,'Minor ComplaintCodes-BC-OT'!F29)</f>
        <v>518</v>
      </c>
      <c r="G29" s="52">
        <f>IF(B8=0,IF(B29=0,0,100%),(B29)/B8)</f>
        <v>2.5948865176321787E-3</v>
      </c>
      <c r="H29" s="54">
        <f>IF(C8=0,IF(C29=0,0,100%),(C29)/C8)</f>
        <v>2.6116204578606767E-3</v>
      </c>
      <c r="I29" s="141">
        <f>IF(D8=0,IF(D29=0,0,100%),(D29)/D8)</f>
        <v>2.8343095403554055E-3</v>
      </c>
      <c r="J29" s="54">
        <f>IF(E8=0,IF(E29=0,0,100%),(E29)/E8)</f>
        <v>2.5550597380164099E-3</v>
      </c>
      <c r="K29" s="53">
        <f>IF(F8=0,IF(F29=0,0,100%),(F29)/F8)</f>
        <v>2.6095454957632668E-3</v>
      </c>
      <c r="L29" s="11"/>
    </row>
    <row r="30" spans="1:12" ht="26.4" x14ac:dyDescent="0.3">
      <c r="A30" s="7" t="s">
        <v>108</v>
      </c>
      <c r="B30" s="8">
        <f>SUM('Minor ComplaintCodes-NF'!B30,'Minor ComplaintCodes-BC-OT'!B30)</f>
        <v>11900</v>
      </c>
      <c r="C30" s="8">
        <f>SUM('Minor ComplaintCodes-NF'!C30,'Minor ComplaintCodes-BC-OT'!C30)</f>
        <v>12306</v>
      </c>
      <c r="D30" s="8">
        <f>SUM('Minor ComplaintCodes-NF'!D30,'Minor ComplaintCodes-BC-OT'!D30)</f>
        <v>13821</v>
      </c>
      <c r="E30" s="8">
        <f>SUM('Minor ComplaintCodes-NF'!E30,'Minor ComplaintCodes-BC-OT'!E30)</f>
        <v>13277</v>
      </c>
      <c r="F30" s="8">
        <f>SUM('Minor ComplaintCodes-NF'!F30,'Minor ComplaintCodes-BC-OT'!F30)</f>
        <v>13618</v>
      </c>
      <c r="G30" s="52">
        <f>IF(B8=0,IF(B30=0,0,100%),(B30)/B8)</f>
        <v>5.9727562011262912E-2</v>
      </c>
      <c r="H30" s="54">
        <f>IF(C8=0,IF(C30=0,0,100%),(C30)/C8)</f>
        <v>6.1686374960524933E-2</v>
      </c>
      <c r="I30" s="141">
        <f>IF(D8=0,IF(D30=0,0,100%),(D30)/D8)</f>
        <v>6.8604189417254047E-2</v>
      </c>
      <c r="J30" s="54">
        <f>IF(E8=0,IF(E30=0,0,100%),(E30)/E8)</f>
        <v>6.8256595858438379E-2</v>
      </c>
      <c r="K30" s="53">
        <f>IF(F8=0,IF(F30=0,0,100%),(F30)/F8)</f>
        <v>6.8603842782440486E-2</v>
      </c>
      <c r="L30" s="11"/>
    </row>
    <row r="31" spans="1:12" ht="26.4" x14ac:dyDescent="0.3">
      <c r="A31" s="7" t="s">
        <v>109</v>
      </c>
      <c r="B31" s="8">
        <f>SUM('Minor ComplaintCodes-NF'!B31,'Minor ComplaintCodes-BC-OT'!B31)</f>
        <v>163</v>
      </c>
      <c r="C31" s="8">
        <f>SUM('Minor ComplaintCodes-NF'!C31,'Minor ComplaintCodes-BC-OT'!C31)</f>
        <v>176</v>
      </c>
      <c r="D31" s="8">
        <f>SUM('Minor ComplaintCodes-NF'!D31,'Minor ComplaintCodes-BC-OT'!D31)</f>
        <v>162</v>
      </c>
      <c r="E31" s="8">
        <f>SUM('Minor ComplaintCodes-NF'!E31,'Minor ComplaintCodes-BC-OT'!E31)</f>
        <v>158</v>
      </c>
      <c r="F31" s="8">
        <f>SUM('Minor ComplaintCodes-NF'!F31,'Minor ComplaintCodes-BC-OT'!F31)</f>
        <v>129</v>
      </c>
      <c r="G31" s="52">
        <f>IF(B8=0,IF(B31=0,0,100%),(B31)/B8)</f>
        <v>8.1811702586855918E-4</v>
      </c>
      <c r="H31" s="54">
        <f>IF(C8=0,IF(C31=0,0,100%),(C31)/C8)</f>
        <v>8.8223646945005587E-4</v>
      </c>
      <c r="I31" s="141">
        <f>IF(D8=0,IF(D31=0,0,100%),(D31)/D8)</f>
        <v>8.0412985207981729E-4</v>
      </c>
      <c r="J31" s="54">
        <f>IF(E8=0,IF(E31=0,0,100%),(E31)/E8)</f>
        <v>8.1227251228690696E-4</v>
      </c>
      <c r="K31" s="53">
        <f>IF(F8=0,IF(F31=0,0,100%),(F31)/F8)</f>
        <v>6.4986750763216486E-4</v>
      </c>
      <c r="L31" s="11"/>
    </row>
    <row r="32" spans="1:12" ht="26.4" x14ac:dyDescent="0.3">
      <c r="A32" s="7" t="s">
        <v>110</v>
      </c>
      <c r="B32" s="8">
        <f>SUM('Minor ComplaintCodes-NF'!B32,'Minor ComplaintCodes-BC-OT'!B32)</f>
        <v>107</v>
      </c>
      <c r="C32" s="8">
        <f>SUM('Minor ComplaintCodes-NF'!C32,'Minor ComplaintCodes-BC-OT'!C32)</f>
        <v>84</v>
      </c>
      <c r="D32" s="8">
        <f>SUM('Minor ComplaintCodes-NF'!D32,'Minor ComplaintCodes-BC-OT'!D32)</f>
        <v>101</v>
      </c>
      <c r="E32" s="8">
        <f>SUM('Minor ComplaintCodes-NF'!E32,'Minor ComplaintCodes-BC-OT'!E32)</f>
        <v>88</v>
      </c>
      <c r="F32" s="8">
        <f>SUM('Minor ComplaintCodes-NF'!F32,'Minor ComplaintCodes-BC-OT'!F32)</f>
        <v>79</v>
      </c>
      <c r="G32" s="52">
        <f>IF(B8=0,IF(B32=0,0,100%),(B32)/B8)</f>
        <v>5.3704614581555723E-4</v>
      </c>
      <c r="H32" s="54">
        <f>IF(C8=0,IF(C32=0,0,100%),(C32)/C8)</f>
        <v>4.2106740587389034E-4</v>
      </c>
      <c r="I32" s="141">
        <f>IF(D8=0,IF(D32=0,0,100%),(D32)/D8)</f>
        <v>5.0134021642013298E-4</v>
      </c>
      <c r="J32" s="54">
        <f>IF(E8=0,IF(E32=0,0,100%),(E32)/E8)</f>
        <v>4.5240494355220138E-4</v>
      </c>
      <c r="K32" s="53">
        <f>IF(F8=0,IF(F32=0,0,100%),(F32)/F8)</f>
        <v>3.9798087676698473E-4</v>
      </c>
      <c r="L32" s="11"/>
    </row>
    <row r="33" spans="1:12" ht="26.4" x14ac:dyDescent="0.3">
      <c r="A33" s="7" t="s">
        <v>111</v>
      </c>
      <c r="B33" s="8">
        <f>SUM('Minor ComplaintCodes-NF'!B33,'Minor ComplaintCodes-BC-OT'!B33)</f>
        <v>1593</v>
      </c>
      <c r="C33" s="8">
        <f>SUM('Minor ComplaintCodes-NF'!C33,'Minor ComplaintCodes-BC-OT'!C33)</f>
        <v>1513</v>
      </c>
      <c r="D33" s="8">
        <f>SUM('Minor ComplaintCodes-NF'!D33,'Minor ComplaintCodes-BC-OT'!D33)</f>
        <v>1573</v>
      </c>
      <c r="E33" s="8">
        <f>SUM('Minor ComplaintCodes-NF'!E33,'Minor ComplaintCodes-BC-OT'!E33)</f>
        <v>1496</v>
      </c>
      <c r="F33" s="8">
        <f>SUM('Minor ComplaintCodes-NF'!F33,'Minor ComplaintCodes-BC-OT'!F33)</f>
        <v>1636</v>
      </c>
      <c r="G33" s="52">
        <f>IF(B8=0,IF(B33=0,0,100%),(B33)/B8)</f>
        <v>7.9954627129362865E-3</v>
      </c>
      <c r="H33" s="54">
        <f>IF(C8=0,IF(C33=0,0,100%),(C33)/C8)</f>
        <v>7.5842260129428104E-3</v>
      </c>
      <c r="I33" s="141">
        <f>IF(D8=0,IF(D33=0,0,100%),(D33)/D8)</f>
        <v>7.8080015884046464E-3</v>
      </c>
      <c r="J33" s="54">
        <f>IF(E8=0,IF(E33=0,0,100%),(E33)/E8)</f>
        <v>7.6908840403874228E-3</v>
      </c>
      <c r="K33" s="53">
        <f>IF(F8=0,IF(F33=0,0,100%),(F33)/F8)</f>
        <v>8.2417305619086959E-3</v>
      </c>
      <c r="L33" s="11"/>
    </row>
    <row r="34" spans="1:12" ht="26.4" x14ac:dyDescent="0.3">
      <c r="A34" s="37" t="s">
        <v>112</v>
      </c>
      <c r="B34" s="8">
        <f>SUM('Minor ComplaintCodes-NF'!B34,'Minor ComplaintCodes-BC-OT'!B34)</f>
        <v>15128</v>
      </c>
      <c r="C34" s="8">
        <f>SUM('Minor ComplaintCodes-NF'!C34,'Minor ComplaintCodes-BC-OT'!C34)</f>
        <v>15428</v>
      </c>
      <c r="D34" s="8">
        <f>SUM('Minor ComplaintCodes-NF'!D34,'Minor ComplaintCodes-BC-OT'!D34)</f>
        <v>17206</v>
      </c>
      <c r="E34" s="8">
        <f>SUM('Minor ComplaintCodes-NF'!E34,'Minor ComplaintCodes-BC-OT'!E34)</f>
        <v>16368</v>
      </c>
      <c r="F34" s="8">
        <f>SUM('Minor ComplaintCodes-NF'!F34,'Minor ComplaintCodes-BC-OT'!F34)</f>
        <v>16875</v>
      </c>
      <c r="G34" s="52">
        <f>IF(B8=0,IF(B34=0,0,100%),(B34)/B8)</f>
        <v>7.5929290597175236E-2</v>
      </c>
      <c r="H34" s="54">
        <f>IF(C8=0,IF(C34=0,0,100%),(C34)/C8)</f>
        <v>7.7336046878837855E-2</v>
      </c>
      <c r="I34" s="141">
        <f>IF(D8=0,IF(D34=0,0,100%),(D34)/D8)</f>
        <v>8.5406532314107025E-2</v>
      </c>
      <c r="J34" s="54">
        <f>IF(E8=0,IF(E34=0,0,100%),(E34)/E8)</f>
        <v>8.4147319500709458E-2</v>
      </c>
      <c r="K34" s="53">
        <f>IF(F8=0,IF(F34=0,0,100%),(F34)/F8)</f>
        <v>8.5011737916998315E-2</v>
      </c>
      <c r="L34" s="11"/>
    </row>
    <row r="35" spans="1:12" ht="26.4" x14ac:dyDescent="0.3">
      <c r="A35" s="39" t="s">
        <v>113</v>
      </c>
      <c r="B35" s="8"/>
      <c r="C35" s="8"/>
      <c r="D35" s="8"/>
      <c r="E35" s="8"/>
      <c r="F35" s="8"/>
      <c r="G35" s="136"/>
      <c r="H35" s="12"/>
      <c r="I35" s="143"/>
      <c r="J35" s="12"/>
      <c r="K35" s="138"/>
      <c r="L35" s="11"/>
    </row>
    <row r="36" spans="1:12" ht="26.4" x14ac:dyDescent="0.3">
      <c r="A36" s="7" t="s">
        <v>114</v>
      </c>
      <c r="B36" s="8">
        <f>SUM('Minor ComplaintCodes-NF'!B36,'Minor ComplaintCodes-BC-OT'!B36)</f>
        <v>565</v>
      </c>
      <c r="C36" s="8">
        <f>SUM('Minor ComplaintCodes-NF'!C36,'Minor ComplaintCodes-BC-OT'!C36)</f>
        <v>573</v>
      </c>
      <c r="D36" s="8">
        <f>SUM('Minor ComplaintCodes-NF'!D36,'Minor ComplaintCodes-BC-OT'!D36)</f>
        <v>615</v>
      </c>
      <c r="E36" s="8">
        <f>SUM('Minor ComplaintCodes-NF'!E36,'Minor ComplaintCodes-BC-OT'!E36)</f>
        <v>561</v>
      </c>
      <c r="F36" s="8">
        <f>SUM('Minor ComplaintCodes-NF'!F36,'Minor ComplaintCodes-BC-OT'!F36)</f>
        <v>635</v>
      </c>
      <c r="G36" s="52">
        <f>IF(B8=0,IF(B36=0,0,100%),(B36)/B8)</f>
        <v>2.8358044148204661E-3</v>
      </c>
      <c r="H36" s="54">
        <f>IF(C8=0,IF(C36=0,0,100%),(C36)/C8)</f>
        <v>2.8722812329254662E-3</v>
      </c>
      <c r="I36" s="141">
        <f>IF(D8=0,IF(D36=0,0,100%),(D36)/D8)</f>
        <v>3.0527151791918993E-3</v>
      </c>
      <c r="J36" s="54">
        <f>IF(E8=0,IF(E36=0,0,100%),(E36)/E8)</f>
        <v>2.8840815151452838E-3</v>
      </c>
      <c r="K36" s="53">
        <f>IF(F8=0,IF(F36=0,0,100%),(F36)/F8)</f>
        <v>3.1989602119877887E-3</v>
      </c>
      <c r="L36" s="11"/>
    </row>
    <row r="37" spans="1:12" ht="13.2" x14ac:dyDescent="0.3">
      <c r="A37" s="7" t="s">
        <v>115</v>
      </c>
      <c r="B37" s="8">
        <f>SUM('Minor ComplaintCodes-NF'!B37,'Minor ComplaintCodes-BC-OT'!B37)</f>
        <v>1371</v>
      </c>
      <c r="C37" s="8">
        <f>SUM('Minor ComplaintCodes-NF'!C37,'Minor ComplaintCodes-BC-OT'!C37)</f>
        <v>1335</v>
      </c>
      <c r="D37" s="8">
        <f>SUM('Minor ComplaintCodes-NF'!D37,'Minor ComplaintCodes-BC-OT'!D37)</f>
        <v>1306</v>
      </c>
      <c r="E37" s="8">
        <f>SUM('Minor ComplaintCodes-NF'!E37,'Minor ComplaintCodes-BC-OT'!E37)</f>
        <v>1261</v>
      </c>
      <c r="F37" s="8">
        <f>SUM('Minor ComplaintCodes-NF'!F37,'Minor ComplaintCodes-BC-OT'!F37)</f>
        <v>1226</v>
      </c>
      <c r="G37" s="52">
        <f>IF(B8=0,IF(B37=0,0,100%),(B37)/B8)</f>
        <v>6.8812174384404578E-3</v>
      </c>
      <c r="H37" s="54">
        <f>IF(C8=0,IF(C37=0,0,100%),(C37)/C8)</f>
        <v>6.6919641290671857E-3</v>
      </c>
      <c r="I37" s="141">
        <f>IF(D8=0,IF(D37=0,0,100%),(D37)/D8)</f>
        <v>6.4826764618286506E-3</v>
      </c>
      <c r="J37" s="54">
        <f>IF(E8=0,IF(E37=0,0,100%),(E37)/E8)</f>
        <v>6.4827572024923402E-3</v>
      </c>
      <c r="K37" s="53">
        <f>IF(F8=0,IF(F37=0,0,100%),(F37)/F8)</f>
        <v>6.1762601888142189E-3</v>
      </c>
      <c r="L37" s="11"/>
    </row>
    <row r="38" spans="1:12" ht="13.2" x14ac:dyDescent="0.3">
      <c r="A38" s="7" t="s">
        <v>116</v>
      </c>
      <c r="B38" s="8">
        <f>SUM('Minor ComplaintCodes-NF'!B38,'Minor ComplaintCodes-BC-OT'!B38)</f>
        <v>8938</v>
      </c>
      <c r="C38" s="8">
        <f>SUM('Minor ComplaintCodes-NF'!C38,'Minor ComplaintCodes-BC-OT'!C38)</f>
        <v>9066</v>
      </c>
      <c r="D38" s="8">
        <f>SUM('Minor ComplaintCodes-NF'!D38,'Minor ComplaintCodes-BC-OT'!D38)</f>
        <v>8995</v>
      </c>
      <c r="E38" s="8">
        <f>SUM('Minor ComplaintCodes-NF'!E38,'Minor ComplaintCodes-BC-OT'!E38)</f>
        <v>8653</v>
      </c>
      <c r="F38" s="8">
        <f>SUM('Minor ComplaintCodes-NF'!F38,'Minor ComplaintCodes-BC-OT'!F38)</f>
        <v>8944</v>
      </c>
      <c r="G38" s="52">
        <f>IF(B8=0,IF(B38=0,0,100%),(B38)/B8)</f>
        <v>4.4860920105602345E-2</v>
      </c>
      <c r="H38" s="54">
        <f>IF(C8=0,IF(C38=0,0,100%),(C38)/C8)</f>
        <v>4.5445203591103447E-2</v>
      </c>
      <c r="I38" s="141">
        <f>IF(D8=0,IF(D38=0,0,100%),(D38)/D8)</f>
        <v>4.4649061848505908E-2</v>
      </c>
      <c r="J38" s="54">
        <f>IF(E8=0,IF(E38=0,0,100%),(E38)/E8)</f>
        <v>4.4484772460877252E-2</v>
      </c>
      <c r="K38" s="53">
        <f>IF(F8=0,IF(F38=0,0,100%),(F38)/F8)</f>
        <v>4.5057480529163432E-2</v>
      </c>
      <c r="L38" s="11"/>
    </row>
    <row r="39" spans="1:12" ht="26.4" x14ac:dyDescent="0.3">
      <c r="A39" s="7" t="s">
        <v>117</v>
      </c>
      <c r="B39" s="8">
        <f>SUM('Minor ComplaintCodes-NF'!B39,'Minor ComplaintCodes-BC-OT'!B39)</f>
        <v>4903</v>
      </c>
      <c r="C39" s="8">
        <f>SUM('Minor ComplaintCodes-NF'!C39,'Minor ComplaintCodes-BC-OT'!C39)</f>
        <v>4921</v>
      </c>
      <c r="D39" s="8">
        <f>SUM('Minor ComplaintCodes-NF'!D39,'Minor ComplaintCodes-BC-OT'!D39)</f>
        <v>4698</v>
      </c>
      <c r="E39" s="8">
        <f>SUM('Minor ComplaintCodes-NF'!E39,'Minor ComplaintCodes-BC-OT'!E39)</f>
        <v>4452</v>
      </c>
      <c r="F39" s="8">
        <f>SUM('Minor ComplaintCodes-NF'!F39,'Minor ComplaintCodes-BC-OT'!F39)</f>
        <v>4599</v>
      </c>
      <c r="G39" s="52">
        <f>IF(B8=0,IF(B39=0,0,100%),(B39)/B8)</f>
        <v>2.4608759373211938E-2</v>
      </c>
      <c r="H39" s="54">
        <f>IF(C8=0,IF(C39=0,0,100%),(C39)/C8)</f>
        <v>2.4667532194112073E-2</v>
      </c>
      <c r="I39" s="141">
        <f>IF(D8=0,IF(D39=0,0,100%),(D39)/D8)</f>
        <v>2.3319765710314702E-2</v>
      </c>
      <c r="J39" s="54">
        <f>IF(E8=0,IF(E39=0,0,100%),(E39)/E8)</f>
        <v>2.2887577371527277E-2</v>
      </c>
      <c r="K39" s="53">
        <f>IF(F8=0,IF(F39=0,0,100%),(F39)/F8)</f>
        <v>2.3168532306979274E-2</v>
      </c>
      <c r="L39" s="11"/>
    </row>
    <row r="40" spans="1:12" ht="13.2" x14ac:dyDescent="0.3">
      <c r="A40" s="7" t="s">
        <v>118</v>
      </c>
      <c r="B40" s="8">
        <f>SUM('Minor ComplaintCodes-NF'!B40,'Minor ComplaintCodes-BC-OT'!B40)</f>
        <v>922</v>
      </c>
      <c r="C40" s="8">
        <f>SUM('Minor ComplaintCodes-NF'!C40,'Minor ComplaintCodes-BC-OT'!C40)</f>
        <v>883</v>
      </c>
      <c r="D40" s="8">
        <f>SUM('Minor ComplaintCodes-NF'!D40,'Minor ComplaintCodes-BC-OT'!D40)</f>
        <v>859</v>
      </c>
      <c r="E40" s="8">
        <f>SUM('Minor ComplaintCodes-NF'!E40,'Minor ComplaintCodes-BC-OT'!E40)</f>
        <v>918</v>
      </c>
      <c r="F40" s="8">
        <f>SUM('Minor ComplaintCodes-NF'!F40,'Minor ComplaintCodes-BC-OT'!F40)</f>
        <v>842</v>
      </c>
      <c r="G40" s="52">
        <f>IF(B8=0,IF(B40=0,0,100%),(B40)/B8)</f>
        <v>4.6276312751583537E-3</v>
      </c>
      <c r="H40" s="54">
        <f>IF(C8=0,IF(C40=0,0,100%),(C40)/C8)</f>
        <v>4.4262204688886326E-3</v>
      </c>
      <c r="I40" s="141">
        <f>IF(D8=0,IF(D40=0,0,100%),(D40)/D8)</f>
        <v>4.2638737218306366E-3</v>
      </c>
      <c r="J40" s="54">
        <f>IF(E8=0,IF(E40=0,0,100%),(E40)/E8)</f>
        <v>4.7194061156922828E-3</v>
      </c>
      <c r="K40" s="53">
        <f>IF(F8=0,IF(F40=0,0,100%),(F40)/F8)</f>
        <v>4.2417708637696346E-3</v>
      </c>
      <c r="L40" s="11"/>
    </row>
    <row r="41" spans="1:12" ht="13.2" x14ac:dyDescent="0.3">
      <c r="A41" s="7" t="s">
        <v>119</v>
      </c>
      <c r="B41" s="8">
        <f>SUM('Minor ComplaintCodes-NF'!B41,'Minor ComplaintCodes-BC-OT'!B41)</f>
        <v>249</v>
      </c>
      <c r="C41" s="8">
        <f>SUM('Minor ComplaintCodes-NF'!C41,'Minor ComplaintCodes-BC-OT'!C41)</f>
        <v>273</v>
      </c>
      <c r="D41" s="8">
        <f>SUM('Minor ComplaintCodes-NF'!D41,'Minor ComplaintCodes-BC-OT'!D41)</f>
        <v>254</v>
      </c>
      <c r="E41" s="8">
        <f>SUM('Minor ComplaintCodes-NF'!E41,'Minor ComplaintCodes-BC-OT'!E41)</f>
        <v>234</v>
      </c>
      <c r="F41" s="8">
        <f>SUM('Minor ComplaintCodes-NF'!F41,'Minor ComplaintCodes-BC-OT'!F41)</f>
        <v>215</v>
      </c>
      <c r="G41" s="52">
        <f>IF(B8=0,IF(B41=0,0,100%),(B41)/B8)</f>
        <v>1.2497615916642407E-3</v>
      </c>
      <c r="H41" s="54">
        <f>IF(C8=0,IF(C41=0,0,100%),(C41)/C8)</f>
        <v>1.3684690690901435E-3</v>
      </c>
      <c r="I41" s="141">
        <f>IF(D8=0,IF(D41=0,0,100%),(D41)/D8)</f>
        <v>1.2607961878288495E-3</v>
      </c>
      <c r="J41" s="54">
        <f>IF(E8=0,IF(E41=0,0,100%),(E41)/E8)</f>
        <v>1.2029858726274444E-3</v>
      </c>
      <c r="K41" s="53">
        <f>IF(F8=0,IF(F41=0,0,100%),(F41)/F8)</f>
        <v>1.0831125127202749E-3</v>
      </c>
      <c r="L41" s="11"/>
    </row>
    <row r="42" spans="1:12" ht="26.4" x14ac:dyDescent="0.3">
      <c r="A42" s="7" t="s">
        <v>120</v>
      </c>
      <c r="B42" s="8">
        <f>SUM('Minor ComplaintCodes-NF'!B42,'Minor ComplaintCodes-BC-OT'!B42)</f>
        <v>705</v>
      </c>
      <c r="C42" s="8">
        <f>SUM('Minor ComplaintCodes-NF'!C42,'Minor ComplaintCodes-BC-OT'!C42)</f>
        <v>662</v>
      </c>
      <c r="D42" s="8">
        <f>SUM('Minor ComplaintCodes-NF'!D42,'Minor ComplaintCodes-BC-OT'!D42)</f>
        <v>652</v>
      </c>
      <c r="E42" s="8">
        <f>SUM('Minor ComplaintCodes-NF'!E42,'Minor ComplaintCodes-BC-OT'!E42)</f>
        <v>647</v>
      </c>
      <c r="F42" s="8">
        <f>SUM('Minor ComplaintCodes-NF'!F42,'Minor ComplaintCodes-BC-OT'!F42)</f>
        <v>668</v>
      </c>
      <c r="G42" s="52">
        <f>IF(B8=0,IF(B42=0,0,100%),(B42)/B8)</f>
        <v>3.5384816149529709E-3</v>
      </c>
      <c r="H42" s="54">
        <f>IF(C8=0,IF(C42=0,0,100%),(C42)/C8)</f>
        <v>3.3184121748632786E-3</v>
      </c>
      <c r="I42" s="141">
        <f>IF(D8=0,IF(D42=0,0,100%),(D42)/D8)</f>
        <v>3.2363744663953141E-3</v>
      </c>
      <c r="J42" s="54">
        <f>IF(E8=0,IF(E42=0,0,100%),(E42)/E8)</f>
        <v>3.3262045281622077E-3</v>
      </c>
      <c r="K42" s="53">
        <f>IF(F8=0,IF(F42=0,0,100%),(F42)/F8)</f>
        <v>3.3652053883588074E-3</v>
      </c>
      <c r="L42" s="11"/>
    </row>
    <row r="43" spans="1:12" ht="13.2" x14ac:dyDescent="0.3">
      <c r="A43" s="7" t="s">
        <v>121</v>
      </c>
      <c r="B43" s="8">
        <f>SUM('Minor ComplaintCodes-NF'!B43,'Minor ComplaintCodes-BC-OT'!B43)</f>
        <v>2048</v>
      </c>
      <c r="C43" s="8">
        <f>SUM('Minor ComplaintCodes-NF'!C43,'Minor ComplaintCodes-BC-OT'!C43)</f>
        <v>2030</v>
      </c>
      <c r="D43" s="8">
        <f>SUM('Minor ComplaintCodes-NF'!D43,'Minor ComplaintCodes-BC-OT'!D43)</f>
        <v>1908</v>
      </c>
      <c r="E43" s="8">
        <f>SUM('Minor ComplaintCodes-NF'!E43,'Minor ComplaintCodes-BC-OT'!E43)</f>
        <v>1821</v>
      </c>
      <c r="F43" s="8">
        <f>SUM('Minor ComplaintCodes-NF'!F43,'Minor ComplaintCodes-BC-OT'!F43)</f>
        <v>1949</v>
      </c>
      <c r="G43" s="52">
        <f>IF(B8=0,IF(B43=0,0,100%),(B43)/B8)</f>
        <v>1.0279163613366928E-2</v>
      </c>
      <c r="H43" s="54">
        <f>IF(C8=0,IF(C43=0,0,100%),(C43)/C8)</f>
        <v>1.0175795641952349E-2</v>
      </c>
      <c r="I43" s="141">
        <f>IF(D8=0,IF(D43=0,0,100%),(D43)/D8)</f>
        <v>9.4708627022734044E-3</v>
      </c>
      <c r="J43" s="54">
        <f>IF(E8=0,IF(E43=0,0,100%),(E43)/E8)</f>
        <v>9.3616977523699844E-3</v>
      </c>
      <c r="K43" s="53">
        <f>IF(F8=0,IF(F43=0,0,100%),(F43)/F8)</f>
        <v>9.818540871124725E-3</v>
      </c>
      <c r="L43" s="11"/>
    </row>
    <row r="44" spans="1:12" ht="13.2" x14ac:dyDescent="0.3">
      <c r="A44" s="7" t="s">
        <v>122</v>
      </c>
      <c r="B44" s="8">
        <f>SUM('Minor ComplaintCodes-NF'!B44,'Minor ComplaintCodes-BC-OT'!B44)</f>
        <v>875</v>
      </c>
      <c r="C44" s="8">
        <f>SUM('Minor ComplaintCodes-NF'!C44,'Minor ComplaintCodes-BC-OT'!C44)</f>
        <v>946</v>
      </c>
      <c r="D44" s="8">
        <f>SUM('Minor ComplaintCodes-NF'!D44,'Minor ComplaintCodes-BC-OT'!D44)</f>
        <v>797</v>
      </c>
      <c r="E44" s="8">
        <f>SUM('Minor ComplaintCodes-NF'!E44,'Minor ComplaintCodes-BC-OT'!E44)</f>
        <v>832</v>
      </c>
      <c r="F44" s="8">
        <f>SUM('Minor ComplaintCodes-NF'!F44,'Minor ComplaintCodes-BC-OT'!F44)</f>
        <v>860</v>
      </c>
      <c r="G44" s="52">
        <f>IF(B8=0,IF(B44=0,0,100%),(B44)/B8)</f>
        <v>4.3917325008281556E-3</v>
      </c>
      <c r="H44" s="54">
        <f>IF(C8=0,IF(C44=0,0,100%),(C44)/C8)</f>
        <v>4.7420210232940506E-3</v>
      </c>
      <c r="I44" s="141">
        <f>IF(D8=0,IF(D44=0,0,100%),(D44)/D8)</f>
        <v>3.9561203216519408E-3</v>
      </c>
      <c r="J44" s="54">
        <f>IF(E8=0,IF(E44=0,0,100%),(E44)/E8)</f>
        <v>4.2772831026753584E-3</v>
      </c>
      <c r="K44" s="53">
        <f>IF(F8=0,IF(F44=0,0,100%),(F44)/F8)</f>
        <v>4.3324500508810995E-3</v>
      </c>
      <c r="L44" s="11"/>
    </row>
    <row r="45" spans="1:12" ht="13.2" x14ac:dyDescent="0.3">
      <c r="A45" s="7" t="s">
        <v>123</v>
      </c>
      <c r="B45" s="8">
        <f>SUM('Minor ComplaintCodes-NF'!B45,'Minor ComplaintCodes-BC-OT'!B45)</f>
        <v>1491</v>
      </c>
      <c r="C45" s="8">
        <f>SUM('Minor ComplaintCodes-NF'!C45,'Minor ComplaintCodes-BC-OT'!C45)</f>
        <v>1650</v>
      </c>
      <c r="D45" s="8">
        <f>SUM('Minor ComplaintCodes-NF'!D45,'Minor ComplaintCodes-BC-OT'!D45)</f>
        <v>1821</v>
      </c>
      <c r="E45" s="8">
        <f>SUM('Minor ComplaintCodes-NF'!E45,'Minor ComplaintCodes-BC-OT'!E45)</f>
        <v>1555</v>
      </c>
      <c r="F45" s="8">
        <f>SUM('Minor ComplaintCodes-NF'!F45,'Minor ComplaintCodes-BC-OT'!F45)</f>
        <v>1576</v>
      </c>
      <c r="G45" s="52">
        <f>IF(B8=0,IF(B45=0,0,100%),(B45)/B8)</f>
        <v>7.4835121814111763E-3</v>
      </c>
      <c r="H45" s="54">
        <f>IF(C8=0,IF(C45=0,0,100%),(C45)/C8)</f>
        <v>8.2709669010942732E-3</v>
      </c>
      <c r="I45" s="141">
        <f>IF(D8=0,IF(D45=0,0,100%),(D45)/D8)</f>
        <v>9.0390151891194277E-3</v>
      </c>
      <c r="J45" s="54">
        <f>IF(E8=0,IF(E45=0,0,100%),(E45)/E8)</f>
        <v>7.9942009911781031E-3</v>
      </c>
      <c r="K45" s="53">
        <f>IF(F8=0,IF(F45=0,0,100%),(F45)/F8)</f>
        <v>7.9394666048704793E-3</v>
      </c>
      <c r="L45" s="11"/>
    </row>
    <row r="46" spans="1:12" ht="13.2" x14ac:dyDescent="0.3">
      <c r="A46" s="7" t="s">
        <v>124</v>
      </c>
      <c r="B46" s="8">
        <f>SUM('Minor ComplaintCodes-NF'!B46,'Minor ComplaintCodes-BC-OT'!B46)</f>
        <v>689</v>
      </c>
      <c r="C46" s="8">
        <f>SUM('Minor ComplaintCodes-NF'!C46,'Minor ComplaintCodes-BC-OT'!C46)</f>
        <v>727</v>
      </c>
      <c r="D46" s="8">
        <f>SUM('Minor ComplaintCodes-NF'!D46,'Minor ComplaintCodes-BC-OT'!D46)</f>
        <v>770</v>
      </c>
      <c r="E46" s="8">
        <f>SUM('Minor ComplaintCodes-NF'!E46,'Minor ComplaintCodes-BC-OT'!E46)</f>
        <v>779</v>
      </c>
      <c r="F46" s="8">
        <f>SUM('Minor ComplaintCodes-NF'!F46,'Minor ComplaintCodes-BC-OT'!F46)</f>
        <v>814</v>
      </c>
      <c r="G46" s="52">
        <f>IF(B8=0,IF(B46=0,0,100%),(B46)/B8)</f>
        <v>3.4581756492235416E-3</v>
      </c>
      <c r="H46" s="54">
        <f>IF(C8=0,IF(C46=0,0,100%),(C46)/C8)</f>
        <v>3.644238143694265E-3</v>
      </c>
      <c r="I46" s="141">
        <f>IF(D8=0,IF(D46=0,0,100%),(D46)/D8)</f>
        <v>3.8220986796386378E-3</v>
      </c>
      <c r="J46" s="54">
        <f>IF(E8=0,IF(E46=0,0,100%),(E46)/E8)</f>
        <v>4.0048119434905102E-3</v>
      </c>
      <c r="K46" s="53">
        <f>IF(F8=0,IF(F46=0,0,100%),(F46)/F8)</f>
        <v>4.1007143504851341E-3</v>
      </c>
      <c r="L46" s="11"/>
    </row>
    <row r="47" spans="1:12" ht="26.4" x14ac:dyDescent="0.3">
      <c r="A47" s="37" t="s">
        <v>125</v>
      </c>
      <c r="B47" s="8">
        <f>SUM('Minor ComplaintCodes-NF'!B47,'Minor ComplaintCodes-BC-OT'!B47)</f>
        <v>22756</v>
      </c>
      <c r="C47" s="8">
        <f>SUM('Minor ComplaintCodes-NF'!C47,'Minor ComplaintCodes-BC-OT'!C47)</f>
        <v>23066</v>
      </c>
      <c r="D47" s="8">
        <f>SUM('Minor ComplaintCodes-NF'!D47,'Minor ComplaintCodes-BC-OT'!D47)</f>
        <v>22675</v>
      </c>
      <c r="E47" s="8">
        <f>SUM('Minor ComplaintCodes-NF'!E47,'Minor ComplaintCodes-BC-OT'!E47)</f>
        <v>21713</v>
      </c>
      <c r="F47" s="8">
        <f>SUM('Minor ComplaintCodes-NF'!F47,'Minor ComplaintCodes-BC-OT'!F47)</f>
        <v>22328</v>
      </c>
      <c r="G47" s="52">
        <f>IF(B8=0,IF(B47=0,0,100%),(B47)/B8)</f>
        <v>0.11421515975868057</v>
      </c>
      <c r="H47" s="54">
        <f>IF(C8=0,IF(C47=0,0,100%),(C47)/C8)</f>
        <v>0.11562310457008516</v>
      </c>
      <c r="I47" s="141">
        <f>IF(D8=0,IF(D47=0,0,100%),(D47)/D8)</f>
        <v>0.11255336046857937</v>
      </c>
      <c r="J47" s="54">
        <f>IF(E8=0,IF(E47=0,0,100%),(E47)/E8)</f>
        <v>0.11162577885623805</v>
      </c>
      <c r="K47" s="53">
        <f>IF(F8=0,IF(F47=0,0,100%),(F47)/F8)</f>
        <v>0.11248249387915488</v>
      </c>
      <c r="L47" s="11"/>
    </row>
    <row r="48" spans="1:12" ht="26.4" x14ac:dyDescent="0.3">
      <c r="A48" s="39" t="s">
        <v>126</v>
      </c>
      <c r="B48" s="8"/>
      <c r="C48" s="8"/>
      <c r="D48" s="8"/>
      <c r="E48" s="8"/>
      <c r="F48" s="8"/>
      <c r="G48" s="136"/>
      <c r="H48" s="12"/>
      <c r="I48" s="143"/>
      <c r="J48" s="12"/>
      <c r="K48" s="138"/>
      <c r="L48" s="11"/>
    </row>
    <row r="49" spans="1:12" ht="26.4" x14ac:dyDescent="0.3">
      <c r="A49" s="7" t="s">
        <v>127</v>
      </c>
      <c r="B49" s="8">
        <f>SUM('Minor ComplaintCodes-NF'!B49,'Minor ComplaintCodes-BC-OT'!B49)</f>
        <v>2652</v>
      </c>
      <c r="C49" s="8">
        <f>SUM('Minor ComplaintCodes-NF'!C49,'Minor ComplaintCodes-BC-OT'!C49)</f>
        <v>2661</v>
      </c>
      <c r="D49" s="8">
        <f>SUM('Minor ComplaintCodes-NF'!D49,'Minor ComplaintCodes-BC-OT'!D49)</f>
        <v>2665</v>
      </c>
      <c r="E49" s="8">
        <f>SUM('Minor ComplaintCodes-NF'!E49,'Minor ComplaintCodes-BC-OT'!E49)</f>
        <v>2791</v>
      </c>
      <c r="F49" s="8">
        <f>SUM('Minor ComplaintCodes-NF'!F49,'Minor ComplaintCodes-BC-OT'!F49)</f>
        <v>2818</v>
      </c>
      <c r="G49" s="52">
        <f>IF(B8=0,IF(B49=0,0,100%),(B49)/B8)</f>
        <v>1.3310713819652877E-2</v>
      </c>
      <c r="H49" s="54">
        <f>IF(C8=0,IF(C49=0,0,100%),(C49)/C8)</f>
        <v>1.3338813893219311E-2</v>
      </c>
      <c r="I49" s="141">
        <f>IF(D8=0,IF(D49=0,0,100%),(D49)/D8)</f>
        <v>1.3228432443164895E-2</v>
      </c>
      <c r="J49" s="54">
        <f>IF(E8=0,IF(E49=0,0,100%),(E49)/E8)</f>
        <v>1.4348434061979477E-2</v>
      </c>
      <c r="K49" s="53">
        <f>IF(F8=0,IF(F49=0,0,100%),(F49)/F8)</f>
        <v>1.4196330515561555E-2</v>
      </c>
      <c r="L49" s="11"/>
    </row>
    <row r="50" spans="1:12" ht="26.4" x14ac:dyDescent="0.3">
      <c r="A50" s="7" t="s">
        <v>128</v>
      </c>
      <c r="B50" s="8">
        <f>SUM('Minor ComplaintCodes-NF'!B50,'Minor ComplaintCodes-BC-OT'!B50)</f>
        <v>2539</v>
      </c>
      <c r="C50" s="8">
        <f>SUM('Minor ComplaintCodes-NF'!C50,'Minor ComplaintCodes-BC-OT'!C50)</f>
        <v>2259</v>
      </c>
      <c r="D50" s="8">
        <f>SUM('Minor ComplaintCodes-NF'!D50,'Minor ComplaintCodes-BC-OT'!D50)</f>
        <v>2434</v>
      </c>
      <c r="E50" s="8">
        <f>SUM('Minor ComplaintCodes-NF'!E50,'Minor ComplaintCodes-BC-OT'!E50)</f>
        <v>2351</v>
      </c>
      <c r="F50" s="8">
        <f>SUM('Minor ComplaintCodes-NF'!F50,'Minor ComplaintCodes-BC-OT'!F50)</f>
        <v>2397</v>
      </c>
      <c r="G50" s="52">
        <f>IF(B8=0,IF(B50=0,0,100%),(B50)/B8)</f>
        <v>1.2743552936688784E-2</v>
      </c>
      <c r="H50" s="54">
        <f>IF(C8=0,IF(C50=0,0,100%),(C50)/C8)</f>
        <v>1.1323705593679978E-2</v>
      </c>
      <c r="I50" s="141">
        <f>IF(D8=0,IF(D50=0,0,100%),(D50)/D8)</f>
        <v>1.2081802839273304E-2</v>
      </c>
      <c r="J50" s="54">
        <f>IF(E8=0,IF(E50=0,0,100%),(E50)/E8)</f>
        <v>1.2086409344218471E-2</v>
      </c>
      <c r="K50" s="53">
        <f>IF(F8=0,IF(F50=0,0,100%),(F50)/F8)</f>
        <v>1.2075445083676738E-2</v>
      </c>
      <c r="L50" s="11"/>
    </row>
    <row r="51" spans="1:12" ht="26.4" x14ac:dyDescent="0.3">
      <c r="A51" s="7" t="s">
        <v>129</v>
      </c>
      <c r="B51" s="8">
        <f>SUM('Minor ComplaintCodes-NF'!B51,'Minor ComplaintCodes-BC-OT'!B51)</f>
        <v>5068</v>
      </c>
      <c r="C51" s="8">
        <f>SUM('Minor ComplaintCodes-NF'!C51,'Minor ComplaintCodes-BC-OT'!C51)</f>
        <v>4557</v>
      </c>
      <c r="D51" s="8">
        <f>SUM('Minor ComplaintCodes-NF'!D51,'Minor ComplaintCodes-BC-OT'!D51)</f>
        <v>4752</v>
      </c>
      <c r="E51" s="8">
        <f>SUM('Minor ComplaintCodes-NF'!E51,'Minor ComplaintCodes-BC-OT'!E51)</f>
        <v>4654</v>
      </c>
      <c r="F51" s="8">
        <f>SUM('Minor ComplaintCodes-NF'!F51,'Minor ComplaintCodes-BC-OT'!F51)</f>
        <v>4885</v>
      </c>
      <c r="G51" s="52">
        <f>IF(B8=0,IF(B51=0,0,100%),(B51)/B8)</f>
        <v>2.5436914644796676E-2</v>
      </c>
      <c r="H51" s="54">
        <f>IF(C8=0,IF(C51=0,0,100%),(C51)/C8)</f>
        <v>2.284290676865855E-2</v>
      </c>
      <c r="I51" s="141">
        <f>IF(D8=0,IF(D51=0,0,100%),(D51)/D8)</f>
        <v>2.3587808994341309E-2</v>
      </c>
      <c r="J51" s="54">
        <f>IF(E8=0,IF(E51=0,0,100%),(E51)/E8)</f>
        <v>2.3926052355590286E-2</v>
      </c>
      <c r="K51" s="53">
        <f>IF(F8=0,IF(F51=0,0,100%),(F51)/F8)</f>
        <v>2.4609323835528104E-2</v>
      </c>
      <c r="L51" s="11"/>
    </row>
    <row r="52" spans="1:12" ht="13.2" x14ac:dyDescent="0.3">
      <c r="A52" s="37" t="s">
        <v>130</v>
      </c>
      <c r="B52" s="8">
        <f>SUM('Minor ComplaintCodes-NF'!B52,'Minor ComplaintCodes-BC-OT'!B52)</f>
        <v>10259</v>
      </c>
      <c r="C52" s="8">
        <f>SUM('Minor ComplaintCodes-NF'!C52,'Minor ComplaintCodes-BC-OT'!C52)</f>
        <v>9477</v>
      </c>
      <c r="D52" s="8">
        <f>SUM('Minor ComplaintCodes-NF'!D52,'Minor ComplaintCodes-BC-OT'!D52)</f>
        <v>9851</v>
      </c>
      <c r="E52" s="8">
        <f>SUM('Minor ComplaintCodes-NF'!E52,'Minor ComplaintCodes-BC-OT'!E52)</f>
        <v>9796</v>
      </c>
      <c r="F52" s="8">
        <f>SUM('Minor ComplaintCodes-NF'!F52,'Minor ComplaintCodes-BC-OT'!F52)</f>
        <v>10100</v>
      </c>
      <c r="G52" s="52">
        <f>IF(B8=0,IF(B52=0,0,100%),(B52)/B8)</f>
        <v>5.1491181401138335E-2</v>
      </c>
      <c r="H52" s="54">
        <f>IF(C8=0,IF(C52=0,0,100%),(C52)/C8)</f>
        <v>4.7505426255557842E-2</v>
      </c>
      <c r="I52" s="141">
        <f>IF(D8=0,IF(D52=0,0,100%),(D52)/D8)</f>
        <v>4.8898044276779511E-2</v>
      </c>
      <c r="J52" s="54">
        <f>IF(E8=0,IF(E52=0,0,100%),(E52)/E8)</f>
        <v>5.0360895761788232E-2</v>
      </c>
      <c r="K52" s="53">
        <f>IF(F8=0,IF(F52=0,0,100%),(F52)/F8)</f>
        <v>5.0881099434766403E-2</v>
      </c>
      <c r="L52" s="11"/>
    </row>
    <row r="53" spans="1:12" ht="13.2" x14ac:dyDescent="0.3">
      <c r="A53" s="38" t="s">
        <v>14</v>
      </c>
      <c r="B53" s="8"/>
      <c r="C53" s="8"/>
      <c r="D53" s="8"/>
      <c r="E53" s="8"/>
      <c r="F53" s="8"/>
      <c r="G53" s="52"/>
      <c r="H53" s="54"/>
      <c r="I53" s="141"/>
      <c r="J53" s="54"/>
      <c r="K53" s="53"/>
      <c r="L53" s="11"/>
    </row>
    <row r="54" spans="1:12" ht="26.4" x14ac:dyDescent="0.3">
      <c r="A54" s="7" t="s">
        <v>131</v>
      </c>
      <c r="B54" s="8">
        <f>SUM('Minor ComplaintCodes-NF'!B54,'Minor ComplaintCodes-BC-OT'!B54)</f>
        <v>5249</v>
      </c>
      <c r="C54" s="8">
        <f>SUM('Minor ComplaintCodes-NF'!C54,'Minor ComplaintCodes-BC-OT'!C54)</f>
        <v>5306</v>
      </c>
      <c r="D54" s="8">
        <f>SUM('Minor ComplaintCodes-NF'!D54,'Minor ComplaintCodes-BC-OT'!D54)</f>
        <v>5312</v>
      </c>
      <c r="E54" s="8">
        <f>SUM('Minor ComplaintCodes-NF'!E54,'Minor ComplaintCodes-BC-OT'!E54)</f>
        <v>5580</v>
      </c>
      <c r="F54" s="8">
        <f>SUM('Minor ComplaintCodes-NF'!F54,'Minor ComplaintCodes-BC-OT'!F54)</f>
        <v>6012</v>
      </c>
      <c r="G54" s="52">
        <f>IF(B8=0,IF(B54=0,0,100%),(B54)/B8)</f>
        <v>2.6345375882110843E-2</v>
      </c>
      <c r="H54" s="54">
        <f>IF(C8=0,IF(C54=0,0,100%),(C54)/C8)</f>
        <v>2.6597424471034071E-2</v>
      </c>
      <c r="I54" s="141">
        <f>IF(D8=0,IF(D54=0,0,100%),(D54)/D8)</f>
        <v>2.636751712498759E-2</v>
      </c>
      <c r="J54" s="54">
        <f>IF(E8=0,IF(E54=0,0,100%),(E54)/E8)</f>
        <v>2.8686586193423676E-2</v>
      </c>
      <c r="K54" s="53">
        <f>IF(F8=0,IF(F54=0,0,100%),(F54)/F8)</f>
        <v>3.0286848495229269E-2</v>
      </c>
      <c r="L54" s="11"/>
    </row>
    <row r="55" spans="1:12" ht="26.4" x14ac:dyDescent="0.3">
      <c r="A55" s="7" t="s">
        <v>132</v>
      </c>
      <c r="B55" s="8">
        <f>SUM('Minor ComplaintCodes-NF'!B55,'Minor ComplaintCodes-BC-OT'!B55)</f>
        <v>9062</v>
      </c>
      <c r="C55" s="8">
        <f>SUM('Minor ComplaintCodes-NF'!C55,'Minor ComplaintCodes-BC-OT'!C55)</f>
        <v>9436</v>
      </c>
      <c r="D55" s="8">
        <f>SUM('Minor ComplaintCodes-NF'!D55,'Minor ComplaintCodes-BC-OT'!D55)</f>
        <v>9654</v>
      </c>
      <c r="E55" s="8">
        <f>SUM('Minor ComplaintCodes-NF'!E55,'Minor ComplaintCodes-BC-OT'!E55)</f>
        <v>8998</v>
      </c>
      <c r="F55" s="8">
        <f>SUM('Minor ComplaintCodes-NF'!F55,'Minor ComplaintCodes-BC-OT'!F55)</f>
        <v>9002</v>
      </c>
      <c r="G55" s="52">
        <f>IF(B8=0,IF(B55=0,0,100%),(B55)/B8)</f>
        <v>4.5483291340005422E-2</v>
      </c>
      <c r="H55" s="54">
        <f>IF(C8=0,IF(C55=0,0,100%),(C55)/C8)</f>
        <v>4.7299905259833679E-2</v>
      </c>
      <c r="I55" s="141">
        <f>IF(D8=0,IF(D55=0,0,100%),(D55)/D8)</f>
        <v>4.7920182666534299E-2</v>
      </c>
      <c r="J55" s="54">
        <f>IF(E8=0,IF(E55=0,0,100%),(E55)/E8)</f>
        <v>4.625840547821259E-2</v>
      </c>
      <c r="K55" s="53">
        <f>IF(F8=0,IF(F55=0,0,100%),(F55)/F8)</f>
        <v>4.5349669020967043E-2</v>
      </c>
      <c r="L55" s="11"/>
    </row>
    <row r="56" spans="1:12" ht="39.6" x14ac:dyDescent="0.3">
      <c r="A56" s="7" t="s">
        <v>133</v>
      </c>
      <c r="B56" s="8">
        <f>SUM('Minor ComplaintCodes-NF'!B56,'Minor ComplaintCodes-BC-OT'!B56)</f>
        <v>5770</v>
      </c>
      <c r="C56" s="8">
        <f>SUM('Minor ComplaintCodes-NF'!C56,'Minor ComplaintCodes-BC-OT'!C56)</f>
        <v>5659</v>
      </c>
      <c r="D56" s="8">
        <f>SUM('Minor ComplaintCodes-NF'!D56,'Minor ComplaintCodes-BC-OT'!D56)</f>
        <v>5635</v>
      </c>
      <c r="E56" s="8">
        <f>SUM('Minor ComplaintCodes-NF'!E56,'Minor ComplaintCodes-BC-OT'!E56)</f>
        <v>5507</v>
      </c>
      <c r="F56" s="8">
        <f>SUM('Minor ComplaintCodes-NF'!F56,'Minor ComplaintCodes-BC-OT'!F56)</f>
        <v>5614</v>
      </c>
      <c r="G56" s="52">
        <f>IF(B8=0,IF(B56=0,0,100%),(B56)/B8)</f>
        <v>2.8960338891175379E-2</v>
      </c>
      <c r="H56" s="54">
        <f>IF(C8=0,IF(C56=0,0,100%),(C56)/C8)</f>
        <v>2.8366910117146968E-2</v>
      </c>
      <c r="I56" s="141">
        <f>IF(D8=0,IF(D56=0,0,100%),(D56)/D8)</f>
        <v>2.7970813064628213E-2</v>
      </c>
      <c r="J56" s="54">
        <f>IF(E8=0,IF(E56=0,0,100%),(E56)/E8)</f>
        <v>2.8311295728886056E-2</v>
      </c>
      <c r="K56" s="53">
        <f>IF(F8=0,IF(F56=0,0,100%),(F56)/F8)</f>
        <v>2.8281830913542434E-2</v>
      </c>
      <c r="L56" s="11"/>
    </row>
    <row r="57" spans="1:12" ht="13.2" x14ac:dyDescent="0.3">
      <c r="A57" s="7" t="s">
        <v>134</v>
      </c>
      <c r="B57" s="8">
        <f>SUM('Minor ComplaintCodes-NF'!B57,'Minor ComplaintCodes-BC-OT'!B57)</f>
        <v>79</v>
      </c>
      <c r="C57" s="8">
        <f>SUM('Minor ComplaintCodes-NF'!C57,'Minor ComplaintCodes-BC-OT'!C57)</f>
        <v>89</v>
      </c>
      <c r="D57" s="8">
        <f>SUM('Minor ComplaintCodes-NF'!D57,'Minor ComplaintCodes-BC-OT'!D57)</f>
        <v>82</v>
      </c>
      <c r="E57" s="8">
        <f>SUM('Minor ComplaintCodes-NF'!E57,'Minor ComplaintCodes-BC-OT'!E57)</f>
        <v>71</v>
      </c>
      <c r="F57" s="8">
        <f>SUM('Minor ComplaintCodes-NF'!F57,'Minor ComplaintCodes-BC-OT'!F57)</f>
        <v>55</v>
      </c>
      <c r="G57" s="52">
        <f>IF(B8=0,IF(B57=0,0,100%),(B57)/B8)</f>
        <v>3.9651070578905631E-4</v>
      </c>
      <c r="H57" s="54">
        <f>IF(C8=0,IF(C57=0,0,100%),(C57)/C8)</f>
        <v>4.4613094193781235E-4</v>
      </c>
      <c r="I57" s="141">
        <f>IF(D8=0,IF(D57=0,0,100%),(D57)/D8)</f>
        <v>4.0702869055891987E-4</v>
      </c>
      <c r="J57" s="54">
        <f>IF(E8=0,IF(E57=0,0,100%),(E57)/E8)</f>
        <v>3.650085340023443E-4</v>
      </c>
      <c r="K57" s="53">
        <f>IF(F8=0,IF(F57=0,0,100%),(F57)/F8)</f>
        <v>2.7707529395169821E-4</v>
      </c>
      <c r="L57" s="11"/>
    </row>
    <row r="58" spans="1:12" ht="13.2" x14ac:dyDescent="0.3">
      <c r="A58" s="7" t="s">
        <v>135</v>
      </c>
      <c r="B58" s="8">
        <f>SUM('Minor ComplaintCodes-NF'!B58,'Minor ComplaintCodes-BC-OT'!B58)</f>
        <v>8312</v>
      </c>
      <c r="C58" s="8">
        <f>SUM('Minor ComplaintCodes-NF'!C58,'Minor ComplaintCodes-BC-OT'!C58)</f>
        <v>8021</v>
      </c>
      <c r="D58" s="8">
        <f>SUM('Minor ComplaintCodes-NF'!D58,'Minor ComplaintCodes-BC-OT'!D58)</f>
        <v>8293</v>
      </c>
      <c r="E58" s="8">
        <f>SUM('Minor ComplaintCodes-NF'!E58,'Minor ComplaintCodes-BC-OT'!E58)</f>
        <v>8048</v>
      </c>
      <c r="F58" s="8">
        <f>SUM('Minor ComplaintCodes-NF'!F58,'Minor ComplaintCodes-BC-OT'!F58)</f>
        <v>8471</v>
      </c>
      <c r="G58" s="52">
        <f>IF(B8=0,IF(B58=0,0,100%),(B58)/B8)</f>
        <v>4.1718949196438433E-2</v>
      </c>
      <c r="H58" s="54">
        <f>IF(C8=0,IF(C58=0,0,100%),(C58)/C8)</f>
        <v>4.0206924553743743E-2</v>
      </c>
      <c r="I58" s="141">
        <f>IF(D8=0,IF(D58=0,0,100%),(D58)/D8)</f>
        <v>4.116449915616003E-2</v>
      </c>
      <c r="J58" s="54">
        <f>IF(E8=0,IF(E58=0,0,100%),(E58)/E8)</f>
        <v>4.1374488473955869E-2</v>
      </c>
      <c r="K58" s="53">
        <f>IF(F8=0,IF(F58=0,0,100%),(F58)/F8)</f>
        <v>4.2674633001178831E-2</v>
      </c>
      <c r="L58" s="11"/>
    </row>
    <row r="59" spans="1:12" ht="26.4" x14ac:dyDescent="0.3">
      <c r="A59" s="7" t="s">
        <v>136</v>
      </c>
      <c r="B59" s="8">
        <f>SUM('Minor ComplaintCodes-NF'!B59,'Minor ComplaintCodes-BC-OT'!B59)</f>
        <v>5197</v>
      </c>
      <c r="C59" s="8">
        <f>SUM('Minor ComplaintCodes-NF'!C59,'Minor ComplaintCodes-BC-OT'!C59)</f>
        <v>5433</v>
      </c>
      <c r="D59" s="8">
        <f>SUM('Minor ComplaintCodes-NF'!D59,'Minor ComplaintCodes-BC-OT'!D59)</f>
        <v>5490</v>
      </c>
      <c r="E59" s="8">
        <f>SUM('Minor ComplaintCodes-NF'!E59,'Minor ComplaintCodes-BC-OT'!E59)</f>
        <v>5319</v>
      </c>
      <c r="F59" s="8">
        <f>SUM('Minor ComplaintCodes-NF'!F59,'Minor ComplaintCodes-BC-OT'!F59)</f>
        <v>5678</v>
      </c>
      <c r="G59" s="52">
        <f>IF(B8=0,IF(B59=0,0,100%),(B59)/B8)</f>
        <v>2.6084381493490197E-2</v>
      </c>
      <c r="H59" s="54">
        <f>IF(C8=0,IF(C59=0,0,100%),(C59)/C8)</f>
        <v>2.7234038287057692E-2</v>
      </c>
      <c r="I59" s="141">
        <f>IF(D8=0,IF(D59=0,0,100%),(D59)/D8)</f>
        <v>2.7251067209371586E-2</v>
      </c>
      <c r="J59" s="54">
        <f>IF(E8=0,IF(E59=0,0,100%),(E59)/E8)</f>
        <v>2.734479425856999E-2</v>
      </c>
      <c r="K59" s="53">
        <f>IF(F8=0,IF(F59=0,0,100%),(F59)/F8)</f>
        <v>2.8604245801049862E-2</v>
      </c>
      <c r="L59" s="11"/>
    </row>
    <row r="60" spans="1:12" ht="13.2" x14ac:dyDescent="0.3">
      <c r="A60" s="7" t="s">
        <v>137</v>
      </c>
      <c r="B60" s="8">
        <f>SUM('Minor ComplaintCodes-NF'!B60,'Minor ComplaintCodes-BC-OT'!B60)</f>
        <v>2074</v>
      </c>
      <c r="C60" s="8">
        <f>SUM('Minor ComplaintCodes-NF'!C60,'Minor ComplaintCodes-BC-OT'!C60)</f>
        <v>1856</v>
      </c>
      <c r="D60" s="8">
        <f>SUM('Minor ComplaintCodes-NF'!D60,'Minor ComplaintCodes-BC-OT'!D60)</f>
        <v>1998</v>
      </c>
      <c r="E60" s="8">
        <f>SUM('Minor ComplaintCodes-NF'!E60,'Minor ComplaintCodes-BC-OT'!E60)</f>
        <v>1980</v>
      </c>
      <c r="F60" s="8">
        <f>SUM('Minor ComplaintCodes-NF'!F60,'Minor ComplaintCodes-BC-OT'!F60)</f>
        <v>1848</v>
      </c>
      <c r="G60" s="52">
        <f>IF(B8=0,IF(B60=0,0,100%),(B60)/B8)</f>
        <v>1.0409660807677251E-2</v>
      </c>
      <c r="H60" s="54">
        <f>IF(C8=0,IF(C60=0,0,100%),(C60)/C8)</f>
        <v>9.3035845869278624E-3</v>
      </c>
      <c r="I60" s="141">
        <f>IF(D8=0,IF(D60=0,0,100%),(D60)/D8)</f>
        <v>9.9176015089844135E-3</v>
      </c>
      <c r="J60" s="54">
        <f>IF(E8=0,IF(E60=0,0,100%),(E60)/E8)</f>
        <v>1.017911122992453E-2</v>
      </c>
      <c r="K60" s="53">
        <f>IF(F8=0,IF(F60=0,0,100%),(F60)/F8)</f>
        <v>9.3097298767770599E-3</v>
      </c>
      <c r="L60" s="11"/>
    </row>
    <row r="61" spans="1:12" ht="13.2" x14ac:dyDescent="0.3">
      <c r="A61" s="7" t="s">
        <v>138</v>
      </c>
      <c r="B61" s="8">
        <f>SUM('Minor ComplaintCodes-NF'!B61,'Minor ComplaintCodes-BC-OT'!B61)</f>
        <v>1561</v>
      </c>
      <c r="C61" s="8">
        <f>SUM('Minor ComplaintCodes-NF'!C61,'Minor ComplaintCodes-BC-OT'!C61)</f>
        <v>1594</v>
      </c>
      <c r="D61" s="8">
        <f>SUM('Minor ComplaintCodes-NF'!D61,'Minor ComplaintCodes-BC-OT'!D61)</f>
        <v>1709</v>
      </c>
      <c r="E61" s="8">
        <f>SUM('Minor ComplaintCodes-NF'!E61,'Minor ComplaintCodes-BC-OT'!E61)</f>
        <v>1665</v>
      </c>
      <c r="F61" s="8">
        <f>SUM('Minor ComplaintCodes-NF'!F61,'Minor ComplaintCodes-BC-OT'!F61)</f>
        <v>1776</v>
      </c>
      <c r="G61" s="52">
        <f>IF(B8=0,IF(B61=0,0,100%),(B61)/B8)</f>
        <v>7.8348507814774287E-3</v>
      </c>
      <c r="H61" s="54">
        <f>IF(C8=0,IF(C61=0,0,100%),(C61)/C8)</f>
        <v>7.9902552971783478E-3</v>
      </c>
      <c r="I61" s="141">
        <f>IF(D8=0,IF(D61=0,0,100%),(D61)/D8)</f>
        <v>8.4830735629901725E-3</v>
      </c>
      <c r="J61" s="54">
        <f>IF(E8=0,IF(E61=0,0,100%),(E61)/E8)</f>
        <v>8.559707170618356E-3</v>
      </c>
      <c r="K61" s="53">
        <f>IF(F8=0,IF(F61=0,0,100%),(F61)/F8)</f>
        <v>8.9470131283312E-3</v>
      </c>
      <c r="L61" s="11"/>
    </row>
    <row r="62" spans="1:12" ht="39.6" x14ac:dyDescent="0.3">
      <c r="A62" s="7" t="s">
        <v>139</v>
      </c>
      <c r="B62" s="8">
        <f>SUM('Minor ComplaintCodes-NF'!B62,'Minor ComplaintCodes-BC-OT'!B62)</f>
        <v>4555</v>
      </c>
      <c r="C62" s="8">
        <f>SUM('Minor ComplaintCodes-NF'!C62,'Minor ComplaintCodes-BC-OT'!C62)</f>
        <v>4758</v>
      </c>
      <c r="D62" s="8">
        <f>SUM('Minor ComplaintCodes-NF'!D62,'Minor ComplaintCodes-BC-OT'!D62)</f>
        <v>4816</v>
      </c>
      <c r="E62" s="8">
        <f>SUM('Minor ComplaintCodes-NF'!E62,'Minor ComplaintCodes-BC-OT'!E62)</f>
        <v>4435</v>
      </c>
      <c r="F62" s="8">
        <f>SUM('Minor ComplaintCodes-NF'!F62,'Minor ComplaintCodes-BC-OT'!F62)</f>
        <v>4092</v>
      </c>
      <c r="G62" s="52">
        <f>IF(B8=0,IF(B62=0,0,100%),(B62)/B8)</f>
        <v>2.2862104618596855E-2</v>
      </c>
      <c r="H62" s="54">
        <f>IF(C8=0,IF(C62=0,0,100%),(C62)/C8)</f>
        <v>2.3850460918428216E-2</v>
      </c>
      <c r="I62" s="141">
        <f>IF(D8=0,IF(D62=0,0,100%),(D62)/D8)</f>
        <v>2.3905489923558027E-2</v>
      </c>
      <c r="J62" s="54">
        <f>IF(E8=0,IF(E62=0,0,100%),(E62)/E8)</f>
        <v>2.2800180961977421E-2</v>
      </c>
      <c r="K62" s="53">
        <f>IF(F8=0,IF(F62=0,0,100%),(F62)/F8)</f>
        <v>2.0614401870006349E-2</v>
      </c>
    </row>
    <row r="63" spans="1:12" x14ac:dyDescent="0.3">
      <c r="A63" s="7" t="s">
        <v>140</v>
      </c>
      <c r="B63" s="8">
        <f>SUM('Minor ComplaintCodes-NF'!B63,'Minor ComplaintCodes-BC-OT'!B63)</f>
        <v>2993</v>
      </c>
      <c r="C63" s="8">
        <f>SUM('Minor ComplaintCodes-NF'!C63,'Minor ComplaintCodes-BC-OT'!C63)</f>
        <v>2993</v>
      </c>
      <c r="D63" s="8">
        <f>SUM('Minor ComplaintCodes-NF'!D63,'Minor ComplaintCodes-BC-OT'!D63)</f>
        <v>3173</v>
      </c>
      <c r="E63" s="8">
        <f>SUM('Minor ComplaintCodes-NF'!E63,'Minor ComplaintCodes-BC-OT'!E63)</f>
        <v>3172</v>
      </c>
      <c r="F63" s="8">
        <f>SUM('Minor ComplaintCodes-NF'!F63,'Minor ComplaintCodes-BC-OT'!F63)</f>
        <v>3436</v>
      </c>
      <c r="G63" s="52">
        <f>IF(B8=0,IF(B63=0,0,100%),(B63)/B8)</f>
        <v>1.5022234714261336E-2</v>
      </c>
      <c r="H63" s="54">
        <f>IF(C8=0,IF(C63=0,0,100%),(C63)/C8)</f>
        <v>1.5003032687863734E-2</v>
      </c>
      <c r="I63" s="141">
        <f>IF(D8=0,IF(D63=0,0,100%),(D63)/D8)</f>
        <v>1.5750024818822594E-2</v>
      </c>
      <c r="J63" s="54">
        <f>IF(E8=0,IF(E63=0,0,100%),(E63)/E8)</f>
        <v>1.6307141828949805E-2</v>
      </c>
      <c r="K63" s="53">
        <f>IF(F8=0,IF(F63=0,0,100%),(F63)/F8)</f>
        <v>1.7309649273055183E-2</v>
      </c>
    </row>
    <row r="64" spans="1:12" ht="12.75" customHeight="1" x14ac:dyDescent="0.3">
      <c r="A64" s="7" t="s">
        <v>141</v>
      </c>
      <c r="B64" s="8">
        <f>SUM('Minor ComplaintCodes-NF'!B64,'Minor ComplaintCodes-BC-OT'!B64)</f>
        <v>580</v>
      </c>
      <c r="C64" s="8">
        <f>SUM('Minor ComplaintCodes-NF'!C64,'Minor ComplaintCodes-BC-OT'!C64)</f>
        <v>565</v>
      </c>
      <c r="D64" s="8">
        <f>SUM('Minor ComplaintCodes-NF'!D64,'Minor ComplaintCodes-BC-OT'!D64)</f>
        <v>687</v>
      </c>
      <c r="E64" s="8">
        <f>SUM('Minor ComplaintCodes-NF'!E64,'Minor ComplaintCodes-BC-OT'!E64)</f>
        <v>560</v>
      </c>
      <c r="F64" s="8">
        <f>SUM('Minor ComplaintCodes-NF'!F64,'Minor ComplaintCodes-BC-OT'!F64)</f>
        <v>613</v>
      </c>
      <c r="G64" s="52">
        <f>IF(B8=0,IF(B64=0,0,100%),(B64)/B8)</f>
        <v>2.9110912576918056E-3</v>
      </c>
      <c r="H64" s="54">
        <f>IF(C8=0,IF(C64=0,0,100%),(C64)/C8)</f>
        <v>2.8321795752231909E-3</v>
      </c>
      <c r="I64" s="141">
        <f>IF(D8=0,IF(D64=0,0,100%),(D64)/D8)</f>
        <v>3.4101062245607068E-3</v>
      </c>
      <c r="J64" s="54">
        <f>IF(E8=0,IF(E64=0,0,100%),(E64)/E8)</f>
        <v>2.8789405498776451E-3</v>
      </c>
      <c r="K64" s="53">
        <f>IF(F8=0,IF(F64=0,0,100%),(F64)/F8)</f>
        <v>3.0881300944071094E-3</v>
      </c>
    </row>
    <row r="65" spans="1:12" ht="26.4" x14ac:dyDescent="0.3">
      <c r="A65" s="7" t="s">
        <v>142</v>
      </c>
      <c r="B65" s="8">
        <f>SUM('Minor ComplaintCodes-NF'!B65,'Minor ComplaintCodes-BC-OT'!B65)</f>
        <v>973</v>
      </c>
      <c r="C65" s="8">
        <f>SUM('Minor ComplaintCodes-NF'!C65,'Minor ComplaintCodes-BC-OT'!C65)</f>
        <v>910</v>
      </c>
      <c r="D65" s="8">
        <f>SUM('Minor ComplaintCodes-NF'!D65,'Minor ComplaintCodes-BC-OT'!D65)</f>
        <v>944</v>
      </c>
      <c r="E65" s="8">
        <f>SUM('Minor ComplaintCodes-NF'!E65,'Minor ComplaintCodes-BC-OT'!E65)</f>
        <v>876</v>
      </c>
      <c r="F65" s="8">
        <f>SUM('Minor ComplaintCodes-NF'!F65,'Minor ComplaintCodes-BC-OT'!F65)</f>
        <v>797</v>
      </c>
      <c r="G65" s="52">
        <f>IF(B8=0,IF(B65=0,0,100%),(B65)/B8)</f>
        <v>4.8836065409209083E-3</v>
      </c>
      <c r="H65" s="54">
        <f>IF(C8=0,IF(C65=0,0,100%),(C65)/C8)</f>
        <v>4.5615635636338117E-3</v>
      </c>
      <c r="I65" s="141">
        <f>IF(D8=0,IF(D65=0,0,100%),(D65)/D8)</f>
        <v>4.68579370594659E-3</v>
      </c>
      <c r="J65" s="54">
        <f>IF(E8=0,IF(E65=0,0,100%),(E65)/E8)</f>
        <v>4.5034855744514593E-3</v>
      </c>
      <c r="K65" s="53">
        <f>IF(F8=0,IF(F65=0,0,100%),(F65)/F8)</f>
        <v>4.0150728959909721E-3</v>
      </c>
    </row>
    <row r="66" spans="1:12" ht="12.75" customHeight="1" x14ac:dyDescent="0.3">
      <c r="A66" s="37" t="s">
        <v>143</v>
      </c>
      <c r="B66" s="8">
        <f>SUM('Minor ComplaintCodes-NF'!B66,'Minor ComplaintCodes-BC-OT'!B66)</f>
        <v>46405</v>
      </c>
      <c r="C66" s="8">
        <f>SUM('Minor ComplaintCodes-NF'!C66,'Minor ComplaintCodes-BC-OT'!C66)</f>
        <v>46620</v>
      </c>
      <c r="D66" s="8">
        <f>SUM('Minor ComplaintCodes-NF'!D66,'Minor ComplaintCodes-BC-OT'!D66)</f>
        <v>47793</v>
      </c>
      <c r="E66" s="8">
        <f>SUM('Minor ComplaintCodes-NF'!E66,'Minor ComplaintCodes-BC-OT'!E66)</f>
        <v>46211</v>
      </c>
      <c r="F66" s="8">
        <f>SUM('Minor ComplaintCodes-NF'!F66,'Minor ComplaintCodes-BC-OT'!F66)</f>
        <v>47394</v>
      </c>
      <c r="G66" s="52">
        <f>IF(B8=0,IF(B66=0,0,100%),(B66)/B8)</f>
        <v>0.23291239622963492</v>
      </c>
      <c r="H66" s="54">
        <f>IF(C8=0,IF(C66=0,0,100%),(C66)/C8)</f>
        <v>0.23369241026000911</v>
      </c>
      <c r="I66" s="141">
        <f>IF(D8=0,IF(D66=0,0,100%),(D66)/D8)</f>
        <v>0.23723319765710316</v>
      </c>
      <c r="J66" s="54">
        <f>IF(E8=0,IF(E66=0,0,100%),(E66)/E8)</f>
        <v>0.23756914598284973</v>
      </c>
      <c r="K66" s="53">
        <f>IF(F8=0,IF(F66=0,0,100%),(F66)/F8)</f>
        <v>0.238758299664487</v>
      </c>
    </row>
    <row r="67" spans="1:12" ht="12.75" customHeight="1" x14ac:dyDescent="0.3">
      <c r="A67" s="1" t="s">
        <v>15</v>
      </c>
      <c r="B67" s="8"/>
      <c r="C67" s="8"/>
      <c r="D67" s="8"/>
      <c r="E67" s="8"/>
      <c r="F67" s="8"/>
      <c r="G67" s="52"/>
      <c r="H67" s="54"/>
      <c r="I67" s="141"/>
      <c r="J67" s="54"/>
      <c r="K67" s="53"/>
    </row>
    <row r="68" spans="1:12" ht="12.75" customHeight="1" x14ac:dyDescent="0.3">
      <c r="A68" s="2" t="s">
        <v>144</v>
      </c>
      <c r="B68" s="8">
        <f>SUM('Minor ComplaintCodes-NF'!B68,'Minor ComplaintCodes-BC-OT'!B68)</f>
        <v>2941</v>
      </c>
      <c r="C68" s="8">
        <f>SUM('Minor ComplaintCodes-NF'!C68,'Minor ComplaintCodes-BC-OT'!C68)</f>
        <v>3113</v>
      </c>
      <c r="D68" s="8">
        <f>SUM('Minor ComplaintCodes-NF'!D68,'Minor ComplaintCodes-BC-OT'!D68)</f>
        <v>3129</v>
      </c>
      <c r="E68" s="8">
        <f>SUM('Minor ComplaintCodes-NF'!E68,'Minor ComplaintCodes-BC-OT'!E68)</f>
        <v>3283</v>
      </c>
      <c r="F68" s="8">
        <f>SUM('Minor ComplaintCodes-NF'!F68,'Minor ComplaintCodes-BC-OT'!F68)</f>
        <v>3152</v>
      </c>
      <c r="G68" s="52">
        <f>IF(B8=0,IF(B68=0,0,100%),(B68)/B8)</f>
        <v>1.4761240325640692E-2</v>
      </c>
      <c r="H68" s="54">
        <f>IF(C8=0,IF(C68=0,0,100%),(C68)/C8)</f>
        <v>1.5604557553397864E-2</v>
      </c>
      <c r="I68" s="141">
        <f>IF(D8=0,IF(D68=0,0,100%),(D68)/D8)</f>
        <v>1.5531619179986101E-2</v>
      </c>
      <c r="J68" s="54">
        <f>IF(E8=0,IF(E68=0,0,100%),(E68)/E8)</f>
        <v>1.6877788973657694E-2</v>
      </c>
      <c r="K68" s="53">
        <f>IF(F8=0,IF(F68=0,0,100%),(F68)/F8)</f>
        <v>1.5878933209740959E-2</v>
      </c>
    </row>
    <row r="69" spans="1:12" ht="12.75" customHeight="1" x14ac:dyDescent="0.3">
      <c r="A69" s="2" t="s">
        <v>145</v>
      </c>
      <c r="B69" s="8">
        <f>SUM('Minor ComplaintCodes-NF'!B69,'Minor ComplaintCodes-BC-OT'!B69)</f>
        <v>71</v>
      </c>
      <c r="C69" s="8">
        <f>SUM('Minor ComplaintCodes-NF'!C69,'Minor ComplaintCodes-BC-OT'!C69)</f>
        <v>86</v>
      </c>
      <c r="D69" s="8">
        <f>SUM('Minor ComplaintCodes-NF'!D69,'Minor ComplaintCodes-BC-OT'!D69)</f>
        <v>65</v>
      </c>
      <c r="E69" s="8">
        <f>SUM('Minor ComplaintCodes-NF'!E69,'Minor ComplaintCodes-BC-OT'!E69)</f>
        <v>71</v>
      </c>
      <c r="F69" s="8">
        <f>SUM('Minor ComplaintCodes-NF'!F69,'Minor ComplaintCodes-BC-OT'!F69)</f>
        <v>74</v>
      </c>
      <c r="G69" s="52">
        <f>IF(B8=0,IF(B69=0,0,100%),(B69)/B8)</f>
        <v>3.5635772292434172E-4</v>
      </c>
      <c r="H69" s="54">
        <f>IF(C8=0,IF(C69=0,0,100%),(C69)/C8)</f>
        <v>4.3109282029945911E-4</v>
      </c>
      <c r="I69" s="141">
        <f>IF(D8=0,IF(D69=0,0,100%),(D69)/D8)</f>
        <v>3.2264469373572915E-4</v>
      </c>
      <c r="J69" s="54">
        <f>IF(E8=0,IF(E69=0,0,100%),(E69)/E8)</f>
        <v>3.650085340023443E-4</v>
      </c>
      <c r="K69" s="53">
        <f>IF(F8=0,IF(F69=0,0,100%),(F69)/F8)</f>
        <v>3.727922136804667E-4</v>
      </c>
    </row>
    <row r="70" spans="1:12" ht="12.75" customHeight="1" x14ac:dyDescent="0.3">
      <c r="A70" s="2" t="s">
        <v>146</v>
      </c>
      <c r="B70" s="8">
        <f>SUM('Minor ComplaintCodes-NF'!B70,'Minor ComplaintCodes-BC-OT'!B70)</f>
        <v>583</v>
      </c>
      <c r="C70" s="8">
        <f>SUM('Minor ComplaintCodes-NF'!C70,'Minor ComplaintCodes-BC-OT'!C70)</f>
        <v>560</v>
      </c>
      <c r="D70" s="8">
        <f>SUM('Minor ComplaintCodes-NF'!D70,'Minor ComplaintCodes-BC-OT'!D70)</f>
        <v>563</v>
      </c>
      <c r="E70" s="8">
        <f>SUM('Minor ComplaintCodes-NF'!E70,'Minor ComplaintCodes-BC-OT'!E70)</f>
        <v>507</v>
      </c>
      <c r="F70" s="8">
        <f>SUM('Minor ComplaintCodes-NF'!F70,'Minor ComplaintCodes-BC-OT'!F70)</f>
        <v>527</v>
      </c>
      <c r="G70" s="52">
        <f>IF(B8=0,IF(B70=0,0,100%),(B70)/B8)</f>
        <v>2.9261486262660737E-3</v>
      </c>
      <c r="H70" s="54">
        <f>IF(C8=0,IF(C70=0,0,100%),(C70)/C8)</f>
        <v>2.8071160391592688E-3</v>
      </c>
      <c r="I70" s="141">
        <f>IF(D8=0,IF(D70=0,0,100%),(D70)/D8)</f>
        <v>2.7945994242033157E-3</v>
      </c>
      <c r="J70" s="54">
        <f>IF(E8=0,IF(E70=0,0,100%),(E70)/E8)</f>
        <v>2.6064693906927964E-3</v>
      </c>
      <c r="K70" s="53">
        <f>IF(F8=0,IF(F70=0,0,100%),(F70)/F8)</f>
        <v>2.6548850893189993E-3</v>
      </c>
    </row>
    <row r="71" spans="1:12" ht="12.75" customHeight="1" x14ac:dyDescent="0.3">
      <c r="A71" s="2" t="s">
        <v>147</v>
      </c>
      <c r="B71" s="8">
        <f>SUM('Minor ComplaintCodes-NF'!B71,'Minor ComplaintCodes-BC-OT'!B71)</f>
        <v>435</v>
      </c>
      <c r="C71" s="8">
        <f>SUM('Minor ComplaintCodes-NF'!C71,'Minor ComplaintCodes-BC-OT'!C71)</f>
        <v>407</v>
      </c>
      <c r="D71" s="8">
        <f>SUM('Minor ComplaintCodes-NF'!D71,'Minor ComplaintCodes-BC-OT'!D71)</f>
        <v>514</v>
      </c>
      <c r="E71" s="8">
        <f>SUM('Minor ComplaintCodes-NF'!E71,'Minor ComplaintCodes-BC-OT'!E71)</f>
        <v>450</v>
      </c>
      <c r="F71" s="8">
        <f>SUM('Minor ComplaintCodes-NF'!F71,'Minor ComplaintCodes-BC-OT'!F71)</f>
        <v>455</v>
      </c>
      <c r="G71" s="52">
        <f>IF(B8=0,IF(B71=0,0,100%),(B71)/B8)</f>
        <v>2.1833184432688544E-3</v>
      </c>
      <c r="H71" s="54">
        <f>IF(C8=0,IF(C71=0,0,100%),(C71)/C8)</f>
        <v>2.040171835603254E-3</v>
      </c>
      <c r="I71" s="141">
        <f>IF(D8=0,IF(D71=0,0,100%),(D71)/D8)</f>
        <v>2.5513749627717663E-3</v>
      </c>
      <c r="J71" s="54">
        <f>IF(E8=0,IF(E71=0,0,100%),(E71)/E8)</f>
        <v>2.3134343704373935E-3</v>
      </c>
      <c r="K71" s="53">
        <f>IF(F8=0,IF(F71=0,0,100%),(F71)/F8)</f>
        <v>2.2921683408731399E-3</v>
      </c>
    </row>
    <row r="72" spans="1:12" ht="12.75" customHeight="1" x14ac:dyDescent="0.3">
      <c r="A72" s="2" t="s">
        <v>148</v>
      </c>
      <c r="B72" s="8">
        <f>SUM('Minor ComplaintCodes-NF'!B72,'Minor ComplaintCodes-BC-OT'!B72)</f>
        <v>598</v>
      </c>
      <c r="C72" s="8">
        <f>SUM('Minor ComplaintCodes-NF'!C72,'Minor ComplaintCodes-BC-OT'!C72)</f>
        <v>585</v>
      </c>
      <c r="D72" s="8">
        <f>SUM('Minor ComplaintCodes-NF'!D72,'Minor ComplaintCodes-BC-OT'!D72)</f>
        <v>635</v>
      </c>
      <c r="E72" s="8">
        <f>SUM('Minor ComplaintCodes-NF'!E72,'Minor ComplaintCodes-BC-OT'!E72)</f>
        <v>571</v>
      </c>
      <c r="F72" s="8">
        <f>SUM('Minor ComplaintCodes-NF'!F72,'Minor ComplaintCodes-BC-OT'!F72)</f>
        <v>625</v>
      </c>
      <c r="G72" s="52">
        <f>IF(B8=0,IF(B72=0,0,100%),(B72)/B8)</f>
        <v>3.0014354691374136E-3</v>
      </c>
      <c r="H72" s="54">
        <f>IF(C8=0,IF(C72=0,0,100%),(C72)/C8)</f>
        <v>2.9324337194788792E-3</v>
      </c>
      <c r="I72" s="141">
        <f>IF(D8=0,IF(D72=0,0,100%),(D72)/D8)</f>
        <v>3.1519904695721233E-3</v>
      </c>
      <c r="J72" s="54">
        <f>IF(E8=0,IF(E72=0,0,100%),(E72)/E8)</f>
        <v>2.9354911678216703E-3</v>
      </c>
      <c r="K72" s="53">
        <f>IF(F8=0,IF(F72=0,0,100%),(F72)/F8)</f>
        <v>3.1485828858147523E-3</v>
      </c>
    </row>
    <row r="73" spans="1:12" ht="12.75" customHeight="1" x14ac:dyDescent="0.3">
      <c r="A73" s="2" t="s">
        <v>149</v>
      </c>
      <c r="B73" s="8">
        <f>SUM('Minor ComplaintCodes-NF'!B73,'Minor ComplaintCodes-BC-OT'!B73)</f>
        <v>1838</v>
      </c>
      <c r="C73" s="8">
        <f>SUM('Minor ComplaintCodes-NF'!C73,'Minor ComplaintCodes-BC-OT'!C73)</f>
        <v>1894</v>
      </c>
      <c r="D73" s="8">
        <f>SUM('Minor ComplaintCodes-NF'!D73,'Minor ComplaintCodes-BC-OT'!D73)</f>
        <v>1884</v>
      </c>
      <c r="E73" s="8">
        <f>SUM('Minor ComplaintCodes-NF'!E73,'Minor ComplaintCodes-BC-OT'!E73)</f>
        <v>1840</v>
      </c>
      <c r="F73" s="8">
        <f>SUM('Minor ComplaintCodes-NF'!F73,'Minor ComplaintCodes-BC-OT'!F73)</f>
        <v>1909</v>
      </c>
      <c r="G73" s="52">
        <f>IF(B8=0,IF(B73=0,0,100%),(B73)/B8)</f>
        <v>9.2251478131681712E-3</v>
      </c>
      <c r="H73" s="54">
        <f>IF(C8=0,IF(C73=0,0,100%),(C73)/C8)</f>
        <v>9.4940674610136701E-3</v>
      </c>
      <c r="I73" s="141">
        <f>IF(D8=0,IF(D73=0,0,100%),(D73)/D8)</f>
        <v>9.3517323538171351E-3</v>
      </c>
      <c r="J73" s="54">
        <f>IF(E8=0,IF(E73=0,0,100%),(E73)/E8)</f>
        <v>9.4593760924551202E-3</v>
      </c>
      <c r="K73" s="53">
        <f>IF(F8=0,IF(F73=0,0,100%),(F73)/F8)</f>
        <v>9.6170315664325795E-3</v>
      </c>
    </row>
    <row r="74" spans="1:12" ht="12.75" customHeight="1" x14ac:dyDescent="0.3">
      <c r="A74" s="2" t="s">
        <v>150</v>
      </c>
      <c r="B74" s="8">
        <f>SUM('Minor ComplaintCodes-NF'!B74,'Minor ComplaintCodes-BC-OT'!B74)</f>
        <v>505</v>
      </c>
      <c r="C74" s="8">
        <f>SUM('Minor ComplaintCodes-NF'!C74,'Minor ComplaintCodes-BC-OT'!C74)</f>
        <v>569</v>
      </c>
      <c r="D74" s="8">
        <f>SUM('Minor ComplaintCodes-NF'!D74,'Minor ComplaintCodes-BC-OT'!D74)</f>
        <v>539</v>
      </c>
      <c r="E74" s="8">
        <f>SUM('Minor ComplaintCodes-NF'!E74,'Minor ComplaintCodes-BC-OT'!E74)</f>
        <v>500</v>
      </c>
      <c r="F74" s="8">
        <f>SUM('Minor ComplaintCodes-NF'!F74,'Minor ComplaintCodes-BC-OT'!F74)</f>
        <v>520</v>
      </c>
      <c r="G74" s="52">
        <f>IF(B8=0,IF(B74=0,0,100%),(B74)/B8)</f>
        <v>2.5346570433351068E-3</v>
      </c>
      <c r="H74" s="54">
        <f>IF(C8=0,IF(C74=0,0,100%),(C74)/C8)</f>
        <v>2.8522304040743286E-3</v>
      </c>
      <c r="I74" s="141">
        <f>IF(D8=0,IF(D74=0,0,100%),(D74)/D8)</f>
        <v>2.6754690757470464E-3</v>
      </c>
      <c r="J74" s="54">
        <f>IF(E8=0,IF(E74=0,0,100%),(E74)/E8)</f>
        <v>2.5704826338193258E-3</v>
      </c>
      <c r="K74" s="53">
        <f>IF(F8=0,IF(F74=0,0,100%),(F74)/F8)</f>
        <v>2.6196209609978742E-3</v>
      </c>
    </row>
    <row r="75" spans="1:12" s="40" customFormat="1" ht="12.75" customHeight="1" x14ac:dyDescent="0.3">
      <c r="A75" s="3" t="s">
        <v>151</v>
      </c>
      <c r="B75" s="8">
        <f>SUM('Minor ComplaintCodes-NF'!B75,'Minor ComplaintCodes-BC-OT'!B75)</f>
        <v>6971</v>
      </c>
      <c r="C75" s="8">
        <f>SUM('Minor ComplaintCodes-NF'!C75,'Minor ComplaintCodes-BC-OT'!C75)</f>
        <v>7214</v>
      </c>
      <c r="D75" s="8">
        <f>SUM('Minor ComplaintCodes-NF'!D75,'Minor ComplaintCodes-BC-OT'!D75)</f>
        <v>7329</v>
      </c>
      <c r="E75" s="8">
        <f>SUM('Minor ComplaintCodes-NF'!E75,'Minor ComplaintCodes-BC-OT'!E75)</f>
        <v>7222</v>
      </c>
      <c r="F75" s="8">
        <f>SUM('Minor ComplaintCodes-NF'!F75,'Minor ComplaintCodes-BC-OT'!F75)</f>
        <v>7262</v>
      </c>
      <c r="G75" s="52">
        <f>IF(B8=0,IF(B75=0,0,100%),(B75)/B8)</f>
        <v>3.4988305443740653E-2</v>
      </c>
      <c r="H75" s="54">
        <f>IF(C8=0,IF(C75=0,0,100%),(C75)/C8)</f>
        <v>3.6161669833026724E-2</v>
      </c>
      <c r="I75" s="141">
        <f>IF(D8=0,IF(D75=0,0,100%),(D75)/D8)</f>
        <v>3.637943015983322E-2</v>
      </c>
      <c r="J75" s="54">
        <f>IF(E8=0,IF(E75=0,0,100%),(E75)/E8)</f>
        <v>3.7128051162886345E-2</v>
      </c>
      <c r="K75" s="53">
        <f>IF(F8=0,IF(F75=0,0,100%),(F75)/F8)</f>
        <v>3.6584014266858769E-2</v>
      </c>
      <c r="L75" s="10"/>
    </row>
    <row r="76" spans="1:12" ht="12.75" customHeight="1" x14ac:dyDescent="0.3">
      <c r="A76" s="4" t="s">
        <v>16</v>
      </c>
      <c r="B76" s="8"/>
      <c r="C76" s="8"/>
      <c r="D76" s="8"/>
      <c r="E76" s="8"/>
      <c r="F76" s="8"/>
      <c r="G76" s="136"/>
      <c r="H76" s="12"/>
      <c r="I76" s="143"/>
      <c r="J76" s="12"/>
      <c r="K76" s="138"/>
    </row>
    <row r="77" spans="1:12" ht="12.75" customHeight="1" x14ac:dyDescent="0.3">
      <c r="A77" s="2" t="s">
        <v>152</v>
      </c>
      <c r="B77" s="8">
        <f>SUM('Minor ComplaintCodes-NF'!B77,'Minor ComplaintCodes-BC-OT'!B77)</f>
        <v>626</v>
      </c>
      <c r="C77" s="8">
        <f>SUM('Minor ComplaintCodes-NF'!C77,'Minor ComplaintCodes-BC-OT'!C77)</f>
        <v>604</v>
      </c>
      <c r="D77" s="8">
        <f>SUM('Minor ComplaintCodes-NF'!D77,'Minor ComplaintCodes-BC-OT'!D77)</f>
        <v>463</v>
      </c>
      <c r="E77" s="8">
        <f>SUM('Minor ComplaintCodes-NF'!E77,'Minor ComplaintCodes-BC-OT'!E77)</f>
        <v>514</v>
      </c>
      <c r="F77" s="8">
        <f>SUM('Minor ComplaintCodes-NF'!F77,'Minor ComplaintCodes-BC-OT'!F77)</f>
        <v>555</v>
      </c>
      <c r="G77" s="52">
        <f>IF(B8=0,IF(B77=0,0,100%),(B77)/B8)</f>
        <v>3.1419709091639143E-3</v>
      </c>
      <c r="H77" s="54">
        <f>IF(C8=0,IF(C77=0,0,100%),(C77)/C8)</f>
        <v>3.0276751565217826E-3</v>
      </c>
      <c r="I77" s="141">
        <f>IF(D8=0,IF(D77=0,0,100%),(D77)/D8)</f>
        <v>2.298222972302194E-3</v>
      </c>
      <c r="J77" s="54">
        <f>IF(E8=0,IF(E77=0,0,100%),(E77)/E8)</f>
        <v>2.642456147566267E-3</v>
      </c>
      <c r="K77" s="53">
        <f>IF(F8=0,IF(F77=0,0,100%),(F77)/F8)</f>
        <v>2.7959416026035002E-3</v>
      </c>
    </row>
    <row r="78" spans="1:12" ht="26.4" x14ac:dyDescent="0.3">
      <c r="A78" s="2" t="s">
        <v>153</v>
      </c>
      <c r="B78" s="8">
        <f>SUM('Minor ComplaintCodes-NF'!B78,'Minor ComplaintCodes-BC-OT'!B78)</f>
        <v>318</v>
      </c>
      <c r="C78" s="8">
        <f>SUM('Minor ComplaintCodes-NF'!C78,'Minor ComplaintCodes-BC-OT'!C78)</f>
        <v>252</v>
      </c>
      <c r="D78" s="8">
        <f>SUM('Minor ComplaintCodes-NF'!D78,'Minor ComplaintCodes-BC-OT'!D78)</f>
        <v>298</v>
      </c>
      <c r="E78" s="8">
        <f>SUM('Minor ComplaintCodes-NF'!E78,'Minor ComplaintCodes-BC-OT'!E78)</f>
        <v>235</v>
      </c>
      <c r="F78" s="8">
        <f>SUM('Minor ComplaintCodes-NF'!F78,'Minor ComplaintCodes-BC-OT'!F78)</f>
        <v>259</v>
      </c>
      <c r="G78" s="52">
        <f>IF(B8=0,IF(B78=0,0,100%),(B78)/B8)</f>
        <v>1.5960810688724039E-3</v>
      </c>
      <c r="H78" s="54">
        <f>IF(C8=0,IF(C78=0,0,100%),(C78)/C8)</f>
        <v>1.2632022176216708E-3</v>
      </c>
      <c r="I78" s="141">
        <f>IF(D8=0,IF(D78=0,0,100%),(D78)/D8)</f>
        <v>1.479201826665343E-3</v>
      </c>
      <c r="J78" s="54">
        <f>IF(E8=0,IF(E78=0,0,100%),(E78)/E8)</f>
        <v>1.2081268378950831E-3</v>
      </c>
      <c r="K78" s="53">
        <f>IF(F8=0,IF(F78=0,0,100%),(F78)/F8)</f>
        <v>1.3047727478816334E-3</v>
      </c>
      <c r="L78" s="11"/>
    </row>
    <row r="79" spans="1:12" ht="12.75" customHeight="1" x14ac:dyDescent="0.3">
      <c r="A79" s="3" t="s">
        <v>154</v>
      </c>
      <c r="B79" s="8">
        <f>SUM('Minor ComplaintCodes-NF'!B79,'Minor ComplaintCodes-BC-OT'!B79)</f>
        <v>944</v>
      </c>
      <c r="C79" s="8">
        <f>SUM('Minor ComplaintCodes-NF'!C79,'Minor ComplaintCodes-BC-OT'!C79)</f>
        <v>856</v>
      </c>
      <c r="D79" s="8">
        <f>SUM('Minor ComplaintCodes-NF'!D79,'Minor ComplaintCodes-BC-OT'!D79)</f>
        <v>761</v>
      </c>
      <c r="E79" s="8">
        <f>SUM('Minor ComplaintCodes-NF'!E79,'Minor ComplaintCodes-BC-OT'!E79)</f>
        <v>749</v>
      </c>
      <c r="F79" s="8">
        <f>SUM('Minor ComplaintCodes-NF'!F79,'Minor ComplaintCodes-BC-OT'!F79)</f>
        <v>814</v>
      </c>
      <c r="G79" s="52">
        <f>IF(B8=0,IF(B79=0,0,100%),(B79)/B8)</f>
        <v>4.7380519780363187E-3</v>
      </c>
      <c r="H79" s="54">
        <f>IF(C8=0,IF(C79=0,0,100%),(C79)/C8)</f>
        <v>4.2908773741434534E-3</v>
      </c>
      <c r="I79" s="141">
        <f>IF(D8=0,IF(D79=0,0,100%),(D79)/D8)</f>
        <v>3.7774247989675368E-3</v>
      </c>
      <c r="J79" s="54">
        <f>IF(E8=0,IF(E79=0,0,100%),(E79)/E8)</f>
        <v>3.8505829854613501E-3</v>
      </c>
      <c r="K79" s="53">
        <f>IF(F8=0,IF(F79=0,0,100%),(F79)/F8)</f>
        <v>4.1007143504851341E-3</v>
      </c>
      <c r="L79" s="11"/>
    </row>
    <row r="80" spans="1:12" ht="12.75" customHeight="1" x14ac:dyDescent="0.3">
      <c r="A80" s="1" t="s">
        <v>17</v>
      </c>
      <c r="B80" s="8"/>
      <c r="C80" s="8"/>
      <c r="D80" s="8"/>
      <c r="E80" s="8"/>
      <c r="F80" s="8"/>
      <c r="G80" s="52"/>
      <c r="H80" s="54"/>
      <c r="I80" s="141"/>
      <c r="J80" s="54"/>
      <c r="K80" s="53"/>
      <c r="L80" s="11"/>
    </row>
    <row r="81" spans="1:12" ht="12.75" customHeight="1" x14ac:dyDescent="0.3">
      <c r="A81" s="2" t="s">
        <v>155</v>
      </c>
      <c r="B81" s="8">
        <f>SUM('Minor ComplaintCodes-NF'!B81,'Minor ComplaintCodes-BC-OT'!B81)</f>
        <v>2518</v>
      </c>
      <c r="C81" s="8">
        <f>SUM('Minor ComplaintCodes-NF'!C81,'Minor ComplaintCodes-BC-OT'!C81)</f>
        <v>2522</v>
      </c>
      <c r="D81" s="8">
        <f>SUM('Minor ComplaintCodes-NF'!D81,'Minor ComplaintCodes-BC-OT'!D81)</f>
        <v>2499</v>
      </c>
      <c r="E81" s="8">
        <f>SUM('Minor ComplaintCodes-NF'!E81,'Minor ComplaintCodes-BC-OT'!E81)</f>
        <v>2187</v>
      </c>
      <c r="F81" s="8">
        <f>SUM('Minor ComplaintCodes-NF'!F81,'Minor ComplaintCodes-BC-OT'!F81)</f>
        <v>2196</v>
      </c>
      <c r="G81" s="52">
        <f>IF(B8=0,IF(B81=0,0,100%),(B81)/B8)</f>
        <v>1.2638151356668908E-2</v>
      </c>
      <c r="H81" s="54">
        <f>IF(C8=0,IF(C81=0,0,100%),(C81)/C8)</f>
        <v>1.2642047590642278E-2</v>
      </c>
      <c r="I81" s="141">
        <f>IF(D8=0,IF(D81=0,0,100%),(D81)/D8)</f>
        <v>1.2404447533009033E-2</v>
      </c>
      <c r="J81" s="54">
        <f>IF(E8=0,IF(E81=0,0,100%),(E81)/E8)</f>
        <v>1.1243291040325731E-2</v>
      </c>
      <c r="K81" s="53">
        <f>IF(F8=0,IF(F81=0,0,100%),(F81)/F8)</f>
        <v>1.1062860827598714E-2</v>
      </c>
      <c r="L81" s="11"/>
    </row>
    <row r="82" spans="1:12" ht="12.75" customHeight="1" x14ac:dyDescent="0.3">
      <c r="A82" s="2" t="s">
        <v>156</v>
      </c>
      <c r="B82" s="8">
        <f>SUM('Minor ComplaintCodes-NF'!B82,'Minor ComplaintCodes-BC-OT'!B82)</f>
        <v>1164</v>
      </c>
      <c r="C82" s="8">
        <f>SUM('Minor ComplaintCodes-NF'!C82,'Minor ComplaintCodes-BC-OT'!C82)</f>
        <v>1237</v>
      </c>
      <c r="D82" s="8">
        <f>SUM('Minor ComplaintCodes-NF'!D82,'Minor ComplaintCodes-BC-OT'!D82)</f>
        <v>1369</v>
      </c>
      <c r="E82" s="8">
        <f>SUM('Minor ComplaintCodes-NF'!E82,'Minor ComplaintCodes-BC-OT'!E82)</f>
        <v>1400</v>
      </c>
      <c r="F82" s="8">
        <f>SUM('Minor ComplaintCodes-NF'!F82,'Minor ComplaintCodes-BC-OT'!F82)</f>
        <v>1519</v>
      </c>
      <c r="G82" s="52">
        <f>IF(B8=0,IF(B82=0,0,100%),(B82)/B8)</f>
        <v>5.8422590068159686E-3</v>
      </c>
      <c r="H82" s="54">
        <f>IF(C8=0,IF(C82=0,0,100%),(C82)/C8)</f>
        <v>6.2007188222143132E-3</v>
      </c>
      <c r="I82" s="141">
        <f>IF(D8=0,IF(D82=0,0,100%),(D82)/D8)</f>
        <v>6.795393626526358E-3</v>
      </c>
      <c r="J82" s="54">
        <f>IF(E8=0,IF(E82=0,0,100%),(E82)/E8)</f>
        <v>7.1973513746941128E-3</v>
      </c>
      <c r="K82" s="53">
        <f>IF(F8=0,IF(F82=0,0,100%),(F82)/F8)</f>
        <v>7.6523158456841744E-3</v>
      </c>
      <c r="L82" s="11"/>
    </row>
    <row r="83" spans="1:12" ht="12.75" customHeight="1" x14ac:dyDescent="0.3">
      <c r="A83" s="2" t="s">
        <v>157</v>
      </c>
      <c r="B83" s="8">
        <f>SUM('Minor ComplaintCodes-NF'!B83,'Minor ComplaintCodes-BC-OT'!B83)</f>
        <v>7074</v>
      </c>
      <c r="C83" s="8">
        <f>SUM('Minor ComplaintCodes-NF'!C83,'Minor ComplaintCodes-BC-OT'!C83)</f>
        <v>6919</v>
      </c>
      <c r="D83" s="8">
        <f>SUM('Minor ComplaintCodes-NF'!D83,'Minor ComplaintCodes-BC-OT'!D83)</f>
        <v>6839</v>
      </c>
      <c r="E83" s="8">
        <f>SUM('Minor ComplaintCodes-NF'!E83,'Minor ComplaintCodes-BC-OT'!E83)</f>
        <v>6658</v>
      </c>
      <c r="F83" s="8">
        <f>SUM('Minor ComplaintCodes-NF'!F83,'Minor ComplaintCodes-BC-OT'!F83)</f>
        <v>5858</v>
      </c>
      <c r="G83" s="52">
        <f>IF(B8=0,IF(B83=0,0,100%),(B83)/B8)</f>
        <v>3.5505275098123852E-2</v>
      </c>
      <c r="H83" s="54">
        <f>IF(C8=0,IF(C83=0,0,100%),(C83)/C8)</f>
        <v>3.4682921205255325E-2</v>
      </c>
      <c r="I83" s="141">
        <f>IF(D8=0,IF(D83=0,0,100%),(D83)/D8)</f>
        <v>3.3947185545517719E-2</v>
      </c>
      <c r="J83" s="54">
        <f>IF(E8=0,IF(E83=0,0,100%),(E83)/E8)</f>
        <v>3.4228546751938142E-2</v>
      </c>
      <c r="K83" s="53">
        <f>IF(F8=0,IF(F83=0,0,100%),(F83)/F8)</f>
        <v>2.9511037672164512E-2</v>
      </c>
      <c r="L83" s="11"/>
    </row>
    <row r="84" spans="1:12" ht="12.75" customHeight="1" x14ac:dyDescent="0.3">
      <c r="A84" s="5" t="s">
        <v>158</v>
      </c>
      <c r="B84" s="8">
        <f>SUM('Minor ComplaintCodes-NF'!B84,'Minor ComplaintCodes-BC-OT'!B84)</f>
        <v>1076</v>
      </c>
      <c r="C84" s="8">
        <f>SUM('Minor ComplaintCodes-NF'!C84,'Minor ComplaintCodes-BC-OT'!C84)</f>
        <v>919</v>
      </c>
      <c r="D84" s="8">
        <f>SUM('Minor ComplaintCodes-NF'!D84,'Minor ComplaintCodes-BC-OT'!D84)</f>
        <v>971</v>
      </c>
      <c r="E84" s="8">
        <f>SUM('Minor ComplaintCodes-NF'!E84,'Minor ComplaintCodes-BC-OT'!E84)</f>
        <v>819</v>
      </c>
      <c r="F84" s="8">
        <f>SUM('Minor ComplaintCodes-NF'!F84,'Minor ComplaintCodes-BC-OT'!F84)</f>
        <v>813</v>
      </c>
      <c r="G84" s="52">
        <f>IF(B8=0,IF(B84=0,0,100%),(B84)/B8)</f>
        <v>5.4005761953041086E-3</v>
      </c>
      <c r="H84" s="54">
        <f>IF(C8=0,IF(C84=0,0,100%),(C84)/C8)</f>
        <v>4.6066779285488715E-3</v>
      </c>
      <c r="I84" s="141">
        <f>IF(D8=0,IF(D84=0,0,100%),(D84)/D8)</f>
        <v>4.8198153479598925E-3</v>
      </c>
      <c r="J84" s="54">
        <f>IF(E8=0,IF(E84=0,0,100%),(E84)/E8)</f>
        <v>4.2104505541960555E-3</v>
      </c>
      <c r="K84" s="53">
        <f>IF(F8=0,IF(F84=0,0,100%),(F84)/F8)</f>
        <v>4.0956766178678302E-3</v>
      </c>
      <c r="L84" s="11"/>
    </row>
    <row r="85" spans="1:12" ht="12.75" customHeight="1" x14ac:dyDescent="0.3">
      <c r="A85" s="3" t="s">
        <v>159</v>
      </c>
      <c r="B85" s="8">
        <f>SUM('Minor ComplaintCodes-NF'!B85,'Minor ComplaintCodes-BC-OT'!B85)</f>
        <v>11832</v>
      </c>
      <c r="C85" s="8">
        <f>SUM('Minor ComplaintCodes-NF'!C85,'Minor ComplaintCodes-BC-OT'!C85)</f>
        <v>11597</v>
      </c>
      <c r="D85" s="8">
        <f>SUM('Minor ComplaintCodes-NF'!D85,'Minor ComplaintCodes-BC-OT'!D85)</f>
        <v>11678</v>
      </c>
      <c r="E85" s="8">
        <f>SUM('Minor ComplaintCodes-NF'!E85,'Minor ComplaintCodes-BC-OT'!E85)</f>
        <v>11064</v>
      </c>
      <c r="F85" s="8">
        <f>SUM('Minor ComplaintCodes-NF'!F85,'Minor ComplaintCodes-BC-OT'!F85)</f>
        <v>10386</v>
      </c>
      <c r="G85" s="52">
        <f>IF(B8=0,IF(B85=0,0,100%),(B85)/B8)</f>
        <v>5.9386261656912839E-2</v>
      </c>
      <c r="H85" s="54">
        <f>IF(C8=0,IF(C85=0,0,100%),(C85)/C8)</f>
        <v>5.8132365546660784E-2</v>
      </c>
      <c r="I85" s="141">
        <f>IF(D8=0,IF(D85=0,0,100%),(D85)/D8)</f>
        <v>5.7966842053013008E-2</v>
      </c>
      <c r="J85" s="54">
        <f>IF(E8=0,IF(E85=0,0,100%),(E85)/E8)</f>
        <v>5.6879639721154042E-2</v>
      </c>
      <c r="K85" s="53">
        <f>IF(F8=0,IF(F85=0,0,100%),(F85)/F8)</f>
        <v>5.2321890963315229E-2</v>
      </c>
      <c r="L85" s="11"/>
    </row>
    <row r="86" spans="1:12" ht="12.75" customHeight="1" x14ac:dyDescent="0.3">
      <c r="A86" s="1" t="s">
        <v>18</v>
      </c>
      <c r="B86" s="8"/>
      <c r="C86" s="8"/>
      <c r="D86" s="8"/>
      <c r="E86" s="8"/>
      <c r="F86" s="8"/>
      <c r="G86" s="52"/>
      <c r="H86" s="54"/>
      <c r="I86" s="141"/>
      <c r="J86" s="54"/>
      <c r="K86" s="53"/>
      <c r="L86" s="11"/>
    </row>
    <row r="87" spans="1:12" ht="12.75" customHeight="1" x14ac:dyDescent="0.3">
      <c r="A87" s="2" t="s">
        <v>160</v>
      </c>
      <c r="B87" s="8">
        <f>SUM('Minor ComplaintCodes-NF'!B87,'Minor ComplaintCodes-BC-OT'!B87)</f>
        <v>1030</v>
      </c>
      <c r="C87" s="8">
        <f>SUM('Minor ComplaintCodes-NF'!C87,'Minor ComplaintCodes-BC-OT'!C87)</f>
        <v>1069</v>
      </c>
      <c r="D87" s="8">
        <f>SUM('Minor ComplaintCodes-NF'!D87,'Minor ComplaintCodes-BC-OT'!D87)</f>
        <v>1064</v>
      </c>
      <c r="E87" s="8">
        <f>SUM('Minor ComplaintCodes-NF'!E87,'Minor ComplaintCodes-BC-OT'!E87)</f>
        <v>1010</v>
      </c>
      <c r="F87" s="8">
        <f>SUM('Minor ComplaintCodes-NF'!F87,'Minor ComplaintCodes-BC-OT'!F87)</f>
        <v>987</v>
      </c>
      <c r="G87" s="52">
        <f>IF(B8=0,IF(B87=0,0,100%),(B87)/B8)</f>
        <v>5.1696965438319999E-3</v>
      </c>
      <c r="H87" s="54">
        <f>IF(C8=0,IF(C87=0,0,100%),(C87)/C8)</f>
        <v>5.3585840104665326E-3</v>
      </c>
      <c r="I87" s="141">
        <f>IF(D8=0,IF(D87=0,0,100%),(D87)/D8)</f>
        <v>5.2814454482279357E-3</v>
      </c>
      <c r="J87" s="54">
        <f>IF(E8=0,IF(E87=0,0,100%),(E87)/E8)</f>
        <v>5.1923749203150382E-3</v>
      </c>
      <c r="K87" s="53">
        <f>IF(F8=0,IF(F87=0,0,100%),(F87)/F8)</f>
        <v>4.9722420932786573E-3</v>
      </c>
      <c r="L87" s="11"/>
    </row>
    <row r="88" spans="1:12" ht="12.75" customHeight="1" x14ac:dyDescent="0.3">
      <c r="A88" s="2" t="s">
        <v>161</v>
      </c>
      <c r="B88" s="8">
        <f>SUM('Minor ComplaintCodes-NF'!B88,'Minor ComplaintCodes-BC-OT'!B88)</f>
        <v>1401</v>
      </c>
      <c r="C88" s="8">
        <f>SUM('Minor ComplaintCodes-NF'!C88,'Minor ComplaintCodes-BC-OT'!C88)</f>
        <v>1448</v>
      </c>
      <c r="D88" s="8">
        <f>SUM('Minor ComplaintCodes-NF'!D88,'Minor ComplaintCodes-BC-OT'!D88)</f>
        <v>1477</v>
      </c>
      <c r="E88" s="8">
        <f>SUM('Minor ComplaintCodes-NF'!E88,'Minor ComplaintCodes-BC-OT'!E88)</f>
        <v>1346</v>
      </c>
      <c r="F88" s="8">
        <f>SUM('Minor ComplaintCodes-NF'!F88,'Minor ComplaintCodes-BC-OT'!F88)</f>
        <v>1424</v>
      </c>
      <c r="G88" s="52">
        <f>IF(B8=0,IF(B88=0,0,100%),(B88)/B8)</f>
        <v>7.0317911241831376E-3</v>
      </c>
      <c r="H88" s="54">
        <f>IF(C8=0,IF(C88=0,0,100%),(C88)/C8)</f>
        <v>7.2584000441118235E-3</v>
      </c>
      <c r="I88" s="141">
        <f>IF(D8=0,IF(D88=0,0,100%),(D88)/D8)</f>
        <v>7.3314801945795691E-3</v>
      </c>
      <c r="J88" s="54">
        <f>IF(E8=0,IF(E88=0,0,100%),(E88)/E8)</f>
        <v>6.9197392502416254E-3</v>
      </c>
      <c r="K88" s="53">
        <f>IF(F8=0,IF(F88=0,0,100%),(F88)/F8)</f>
        <v>7.1737312470403318E-3</v>
      </c>
      <c r="L88" s="11"/>
    </row>
    <row r="89" spans="1:12" ht="26.4" x14ac:dyDescent="0.3">
      <c r="A89" s="2" t="s">
        <v>162</v>
      </c>
      <c r="B89" s="8">
        <f>SUM('Minor ComplaintCodes-NF'!B89,'Minor ComplaintCodes-BC-OT'!B89)</f>
        <v>7168</v>
      </c>
      <c r="C89" s="8">
        <f>SUM('Minor ComplaintCodes-NF'!C89,'Minor ComplaintCodes-BC-OT'!C89)</f>
        <v>7160</v>
      </c>
      <c r="D89" s="8">
        <f>SUM('Minor ComplaintCodes-NF'!D89,'Minor ComplaintCodes-BC-OT'!D89)</f>
        <v>6975</v>
      </c>
      <c r="E89" s="8">
        <f>SUM('Minor ComplaintCodes-NF'!E89,'Minor ComplaintCodes-BC-OT'!E89)</f>
        <v>6561</v>
      </c>
      <c r="F89" s="8">
        <f>SUM('Minor ComplaintCodes-NF'!F89,'Minor ComplaintCodes-BC-OT'!F89)</f>
        <v>6823</v>
      </c>
      <c r="G89" s="52">
        <f>IF(B8=0,IF(B89=0,0,100%),(B89)/B8)</f>
        <v>3.597707264678425E-2</v>
      </c>
      <c r="H89" s="54">
        <f>IF(C8=0,IF(C89=0,0,100%),(C89)/C8)</f>
        <v>3.5890983643536364E-2</v>
      </c>
      <c r="I89" s="141">
        <f>IF(D8=0,IF(D89=0,0,100%),(D89)/D8)</f>
        <v>3.4622257520103249E-2</v>
      </c>
      <c r="J89" s="54">
        <f>IF(E8=0,IF(E89=0,0,100%),(E89)/E8)</f>
        <v>3.3729873120977194E-2</v>
      </c>
      <c r="K89" s="53">
        <f>IF(F8=0,IF(F89=0,0,100%),(F89)/F8)</f>
        <v>3.4372449647862492E-2</v>
      </c>
      <c r="L89" s="11"/>
    </row>
    <row r="90" spans="1:12" ht="26.4" x14ac:dyDescent="0.3">
      <c r="A90" s="2" t="s">
        <v>163</v>
      </c>
      <c r="B90" s="8">
        <f>SUM('Minor ComplaintCodes-NF'!B90,'Minor ComplaintCodes-BC-OT'!B90)</f>
        <v>1105</v>
      </c>
      <c r="C90" s="8">
        <f>SUM('Minor ComplaintCodes-NF'!C90,'Minor ComplaintCodes-BC-OT'!C90)</f>
        <v>1136</v>
      </c>
      <c r="D90" s="8">
        <f>SUM('Minor ComplaintCodes-NF'!D90,'Minor ComplaintCodes-BC-OT'!D90)</f>
        <v>1073</v>
      </c>
      <c r="E90" s="8">
        <f>SUM('Minor ComplaintCodes-NF'!E90,'Minor ComplaintCodes-BC-OT'!E90)</f>
        <v>1001</v>
      </c>
      <c r="F90" s="8">
        <f>SUM('Minor ComplaintCodes-NF'!F90,'Minor ComplaintCodes-BC-OT'!F90)</f>
        <v>972</v>
      </c>
      <c r="G90" s="52">
        <f>IF(B8=0,IF(B90=0,0,100%),(B90)/B8)</f>
        <v>5.5461307581886991E-3</v>
      </c>
      <c r="H90" s="54">
        <f>IF(C8=0,IF(C90=0,0,100%),(C90)/C8)</f>
        <v>5.6944353937230883E-3</v>
      </c>
      <c r="I90" s="141">
        <f>IF(D8=0,IF(D90=0,0,100%),(D90)/D8)</f>
        <v>5.3261193288990372E-3</v>
      </c>
      <c r="J90" s="54">
        <f>IF(E8=0,IF(E90=0,0,100%),(E90)/E8)</f>
        <v>5.1461062329062907E-3</v>
      </c>
      <c r="K90" s="53">
        <f>IF(F8=0,IF(F90=0,0,100%),(F90)/F8)</f>
        <v>4.8966761040191032E-3</v>
      </c>
      <c r="L90" s="11"/>
    </row>
    <row r="91" spans="1:12" ht="12.75" customHeight="1" x14ac:dyDescent="0.3">
      <c r="A91" s="2" t="s">
        <v>164</v>
      </c>
      <c r="B91" s="8">
        <f>SUM('Minor ComplaintCodes-NF'!B91,'Minor ComplaintCodes-BC-OT'!B91)</f>
        <v>884</v>
      </c>
      <c r="C91" s="8">
        <f>SUM('Minor ComplaintCodes-NF'!C91,'Minor ComplaintCodes-BC-OT'!C91)</f>
        <v>959</v>
      </c>
      <c r="D91" s="8">
        <f>SUM('Minor ComplaintCodes-NF'!D91,'Minor ComplaintCodes-BC-OT'!D91)</f>
        <v>943</v>
      </c>
      <c r="E91" s="8">
        <f>SUM('Minor ComplaintCodes-NF'!E91,'Minor ComplaintCodes-BC-OT'!E91)</f>
        <v>1011</v>
      </c>
      <c r="F91" s="8">
        <f>SUM('Minor ComplaintCodes-NF'!F91,'Minor ComplaintCodes-BC-OT'!F91)</f>
        <v>1034</v>
      </c>
      <c r="G91" s="52">
        <f>IF(B8=0,IF(B91=0,0,100%),(B91)/B8)</f>
        <v>4.436904606550959E-3</v>
      </c>
      <c r="H91" s="54">
        <f>IF(C8=0,IF(C91=0,0,100%),(C91)/C8)</f>
        <v>4.807186217060248E-3</v>
      </c>
      <c r="I91" s="141">
        <f>IF(D8=0,IF(D91=0,0,100%),(D91)/D8)</f>
        <v>4.6808299414275783E-3</v>
      </c>
      <c r="J91" s="54">
        <f>IF(E8=0,IF(E91=0,0,100%),(E91)/E8)</f>
        <v>5.1975158855826773E-3</v>
      </c>
      <c r="K91" s="53">
        <f>IF(F8=0,IF(F91=0,0,100%),(F91)/F8)</f>
        <v>5.2090155262919267E-3</v>
      </c>
      <c r="L91" s="11"/>
    </row>
    <row r="92" spans="1:12" ht="12.75" customHeight="1" x14ac:dyDescent="0.3">
      <c r="A92" s="2" t="s">
        <v>165</v>
      </c>
      <c r="B92" s="8">
        <f>SUM('Minor ComplaintCodes-NF'!B92,'Minor ComplaintCodes-BC-OT'!B92)</f>
        <v>952</v>
      </c>
      <c r="C92" s="8">
        <f>SUM('Minor ComplaintCodes-NF'!C92,'Minor ComplaintCodes-BC-OT'!C92)</f>
        <v>993</v>
      </c>
      <c r="D92" s="8">
        <f>SUM('Minor ComplaintCodes-NF'!D92,'Minor ComplaintCodes-BC-OT'!D92)</f>
        <v>973</v>
      </c>
      <c r="E92" s="8">
        <f>SUM('Minor ComplaintCodes-NF'!E92,'Minor ComplaintCodes-BC-OT'!E92)</f>
        <v>930</v>
      </c>
      <c r="F92" s="8">
        <f>SUM('Minor ComplaintCodes-NF'!F92,'Minor ComplaintCodes-BC-OT'!F92)</f>
        <v>991</v>
      </c>
      <c r="G92" s="52">
        <f>IF(B8=0,IF(B92=0,0,100%),(B92)/B8)</f>
        <v>4.7782049609010327E-3</v>
      </c>
      <c r="H92" s="54">
        <f>IF(C8=0,IF(C92=0,0,100%),(C92)/C8)</f>
        <v>4.9776182622949172E-3</v>
      </c>
      <c r="I92" s="141">
        <f>IF(D8=0,IF(D92=0,0,100%),(D92)/D8)</f>
        <v>4.829742876997915E-3</v>
      </c>
      <c r="J92" s="54">
        <f>IF(E8=0,IF(E92=0,0,100%),(E92)/E8)</f>
        <v>4.7810976989039458E-3</v>
      </c>
      <c r="K92" s="53">
        <f>IF(F8=0,IF(F92=0,0,100%),(F92)/F8)</f>
        <v>4.9923930237478712E-3</v>
      </c>
      <c r="L92" s="11"/>
    </row>
    <row r="93" spans="1:12" ht="12.75" customHeight="1" x14ac:dyDescent="0.3">
      <c r="A93" s="2" t="s">
        <v>166</v>
      </c>
      <c r="B93" s="8">
        <f>SUM('Minor ComplaintCodes-NF'!B93,'Minor ComplaintCodes-BC-OT'!B93)</f>
        <v>487</v>
      </c>
      <c r="C93" s="8">
        <f>SUM('Minor ComplaintCodes-NF'!C93,'Minor ComplaintCodes-BC-OT'!C93)</f>
        <v>467</v>
      </c>
      <c r="D93" s="8">
        <f>SUM('Minor ComplaintCodes-NF'!D93,'Minor ComplaintCodes-BC-OT'!D93)</f>
        <v>471</v>
      </c>
      <c r="E93" s="8">
        <f>SUM('Minor ComplaintCodes-NF'!E93,'Minor ComplaintCodes-BC-OT'!E93)</f>
        <v>448</v>
      </c>
      <c r="F93" s="8">
        <f>SUM('Minor ComplaintCodes-NF'!F93,'Minor ComplaintCodes-BC-OT'!F93)</f>
        <v>440</v>
      </c>
      <c r="G93" s="52">
        <f>IF(B8=0,IF(B93=0,0,100%),(B93)/B8)</f>
        <v>2.4443128318894988E-3</v>
      </c>
      <c r="H93" s="54">
        <f>IF(C8=0,IF(C93=0,0,100%),(C93)/C8)</f>
        <v>2.3409342683703188E-3</v>
      </c>
      <c r="I93" s="141">
        <f>IF(D8=0,IF(D93=0,0,100%),(D93)/D8)</f>
        <v>2.3379330884542838E-3</v>
      </c>
      <c r="J93" s="54">
        <f>IF(E8=0,IF(E93=0,0,100%),(E93)/E8)</f>
        <v>2.3031524399021162E-3</v>
      </c>
      <c r="K93" s="53">
        <f>IF(F8=0,IF(F93=0,0,100%),(F93)/F8)</f>
        <v>2.2166023516135857E-3</v>
      </c>
      <c r="L93" s="11"/>
    </row>
    <row r="94" spans="1:12" ht="12.75" customHeight="1" x14ac:dyDescent="0.3">
      <c r="A94" s="3" t="s">
        <v>167</v>
      </c>
      <c r="B94" s="8">
        <f>SUM('Minor ComplaintCodes-NF'!B94,'Minor ComplaintCodes-BC-OT'!B94)</f>
        <v>13027</v>
      </c>
      <c r="C94" s="8">
        <f>SUM('Minor ComplaintCodes-NF'!C94,'Minor ComplaintCodes-BC-OT'!C94)</f>
        <v>13232</v>
      </c>
      <c r="D94" s="8">
        <f>SUM('Minor ComplaintCodes-NF'!D94,'Minor ComplaintCodes-BC-OT'!D94)</f>
        <v>12976</v>
      </c>
      <c r="E94" s="8">
        <f>SUM('Minor ComplaintCodes-NF'!E94,'Minor ComplaintCodes-BC-OT'!E94)</f>
        <v>12307</v>
      </c>
      <c r="F94" s="8">
        <f>SUM('Minor ComplaintCodes-NF'!F94,'Minor ComplaintCodes-BC-OT'!F94)</f>
        <v>12671</v>
      </c>
      <c r="G94" s="52">
        <f>IF(B8=0,IF(B94=0,0,100%),(B94)/B8)</f>
        <v>6.5384113472329572E-2</v>
      </c>
      <c r="H94" s="54">
        <f>IF(C8=0,IF(C94=0,0,100%),(C94)/C8)</f>
        <v>6.6328141839563287E-2</v>
      </c>
      <c r="I94" s="141">
        <f>IF(D8=0,IF(D94=0,0,100%),(D94)/D8)</f>
        <v>6.4409808398689566E-2</v>
      </c>
      <c r="J94" s="54">
        <f>IF(E8=0,IF(E94=0,0,100%),(E94)/E8)</f>
        <v>6.3269859548828883E-2</v>
      </c>
      <c r="K94" s="53">
        <f>IF(F8=0,IF(F94=0,0,100%),(F94)/F8)</f>
        <v>6.383310999385397E-2</v>
      </c>
      <c r="L94" s="11"/>
    </row>
    <row r="95" spans="1:12" ht="12.75" customHeight="1" x14ac:dyDescent="0.3">
      <c r="A95" s="1" t="s">
        <v>19</v>
      </c>
      <c r="B95" s="8"/>
      <c r="C95" s="8"/>
      <c r="D95" s="8"/>
      <c r="E95" s="8"/>
      <c r="F95" s="8"/>
      <c r="G95" s="52"/>
      <c r="H95" s="54"/>
      <c r="I95" s="141"/>
      <c r="J95" s="54"/>
      <c r="K95" s="53"/>
      <c r="L95" s="11"/>
    </row>
    <row r="96" spans="1:12" ht="26.4" x14ac:dyDescent="0.3">
      <c r="A96" s="2" t="s">
        <v>168</v>
      </c>
      <c r="B96" s="8">
        <f>SUM('Minor ComplaintCodes-NF'!B96,'Minor ComplaintCodes-BC-OT'!B96)</f>
        <v>2420</v>
      </c>
      <c r="C96" s="8">
        <f>SUM('Minor ComplaintCodes-NF'!C96,'Minor ComplaintCodes-BC-OT'!C96)</f>
        <v>2551</v>
      </c>
      <c r="D96" s="8">
        <f>SUM('Minor ComplaintCodes-NF'!D96,'Minor ComplaintCodes-BC-OT'!D96)</f>
        <v>2517</v>
      </c>
      <c r="E96" s="8">
        <f>SUM('Minor ComplaintCodes-NF'!E96,'Minor ComplaintCodes-BC-OT'!E96)</f>
        <v>2459</v>
      </c>
      <c r="F96" s="8">
        <f>SUM('Minor ComplaintCodes-NF'!F96,'Minor ComplaintCodes-BC-OT'!F96)</f>
        <v>2464</v>
      </c>
      <c r="G96" s="52">
        <f>IF(B8=0,IF(B96=0,0,100%),(B96)/B8)</f>
        <v>1.2146277316576155E-2</v>
      </c>
      <c r="H96" s="54">
        <f>IF(C8=0,IF(C96=0,0,100%),(C96)/C8)</f>
        <v>1.2787416099813025E-2</v>
      </c>
      <c r="I96" s="141">
        <f>IF(D8=0,IF(D96=0,0,100%),(D96)/D8)</f>
        <v>1.2493795294351236E-2</v>
      </c>
      <c r="J96" s="54">
        <f>IF(E8=0,IF(E96=0,0,100%),(E96)/E8)</f>
        <v>1.2641633593123446E-2</v>
      </c>
      <c r="K96" s="53">
        <f>IF(F8=0,IF(F96=0,0,100%),(F96)/F8)</f>
        <v>1.2412973169036081E-2</v>
      </c>
      <c r="L96" s="11"/>
    </row>
    <row r="97" spans="1:12" ht="13.2" x14ac:dyDescent="0.3">
      <c r="A97" s="2" t="s">
        <v>169</v>
      </c>
      <c r="B97" s="8">
        <f>SUM('Minor ComplaintCodes-NF'!B97,'Minor ComplaintCodes-BC-OT'!B97)</f>
        <v>4762</v>
      </c>
      <c r="C97" s="8">
        <f>SUM('Minor ComplaintCodes-NF'!C97,'Minor ComplaintCodes-BC-OT'!C97)</f>
        <v>5200</v>
      </c>
      <c r="D97" s="8">
        <f>SUM('Minor ComplaintCodes-NF'!D97,'Minor ComplaintCodes-BC-OT'!D97)</f>
        <v>5040</v>
      </c>
      <c r="E97" s="8">
        <f>SUM('Minor ComplaintCodes-NF'!E97,'Minor ComplaintCodes-BC-OT'!E97)</f>
        <v>4577</v>
      </c>
      <c r="F97" s="8">
        <f>SUM('Minor ComplaintCodes-NF'!F97,'Minor ComplaintCodes-BC-OT'!F97)</f>
        <v>4810</v>
      </c>
      <c r="G97" s="52">
        <f>IF(B8=0,IF(B97=0,0,100%),(B97)/B8)</f>
        <v>2.3901063050221345E-2</v>
      </c>
      <c r="H97" s="54">
        <f>IF(C8=0,IF(C97=0,0,100%),(C97)/C8)</f>
        <v>2.6066077506478925E-2</v>
      </c>
      <c r="I97" s="141">
        <f>IF(D8=0,IF(D97=0,0,100%),(D97)/D8)</f>
        <v>2.5017373175816541E-2</v>
      </c>
      <c r="J97" s="54">
        <f>IF(E8=0,IF(E97=0,0,100%),(E97)/E8)</f>
        <v>2.3530198029982109E-2</v>
      </c>
      <c r="K97" s="53">
        <f>IF(F8=0,IF(F97=0,0,100%),(F97)/F8)</f>
        <v>2.4231493889230335E-2</v>
      </c>
      <c r="L97" s="11"/>
    </row>
    <row r="98" spans="1:12" ht="26.4" x14ac:dyDescent="0.3">
      <c r="A98" s="2" t="s">
        <v>170</v>
      </c>
      <c r="B98" s="8">
        <f>SUM('Minor ComplaintCodes-NF'!B98,'Minor ComplaintCodes-BC-OT'!B98)</f>
        <v>4932</v>
      </c>
      <c r="C98" s="8">
        <f>SUM('Minor ComplaintCodes-NF'!C98,'Minor ComplaintCodes-BC-OT'!C98)</f>
        <v>5007</v>
      </c>
      <c r="D98" s="8">
        <f>SUM('Minor ComplaintCodes-NF'!D98,'Minor ComplaintCodes-BC-OT'!D98)</f>
        <v>4539</v>
      </c>
      <c r="E98" s="8">
        <f>SUM('Minor ComplaintCodes-NF'!E98,'Minor ComplaintCodes-BC-OT'!E98)</f>
        <v>4223</v>
      </c>
      <c r="F98" s="8">
        <f>SUM('Minor ComplaintCodes-NF'!F98,'Minor ComplaintCodes-BC-OT'!F98)</f>
        <v>4205</v>
      </c>
      <c r="G98" s="52">
        <f>IF(B8=0,IF(B98=0,0,100%),(B98)/B8)</f>
        <v>2.4754313936096527E-2</v>
      </c>
      <c r="H98" s="54">
        <f>IF(C8=0,IF(C98=0,0,100%),(C98)/C8)</f>
        <v>2.5098625014411534E-2</v>
      </c>
      <c r="I98" s="141">
        <f>IF(D8=0,IF(D98=0,0,100%),(D98)/D8)</f>
        <v>2.2530527151791917E-2</v>
      </c>
      <c r="J98" s="54">
        <f>IF(E8=0,IF(E98=0,0,100%),(E98)/E8)</f>
        <v>2.1710296325238028E-2</v>
      </c>
      <c r="K98" s="53">
        <f>IF(F8=0,IF(F98=0,0,100%),(F98)/F8)</f>
        <v>2.1183665655761654E-2</v>
      </c>
      <c r="L98" s="11"/>
    </row>
    <row r="99" spans="1:12" ht="13.2" x14ac:dyDescent="0.3">
      <c r="A99" s="2" t="s">
        <v>171</v>
      </c>
      <c r="B99" s="8">
        <f>SUM('Minor ComplaintCodes-NF'!B99,'Minor ComplaintCodes-BC-OT'!B99)</f>
        <v>945</v>
      </c>
      <c r="C99" s="8">
        <f>SUM('Minor ComplaintCodes-NF'!C99,'Minor ComplaintCodes-BC-OT'!C99)</f>
        <v>995</v>
      </c>
      <c r="D99" s="8">
        <f>SUM('Minor ComplaintCodes-NF'!D99,'Minor ComplaintCodes-BC-OT'!D99)</f>
        <v>984</v>
      </c>
      <c r="E99" s="8">
        <f>SUM('Minor ComplaintCodes-NF'!E99,'Minor ComplaintCodes-BC-OT'!E99)</f>
        <v>913</v>
      </c>
      <c r="F99" s="8">
        <f>SUM('Minor ComplaintCodes-NF'!F99,'Minor ComplaintCodes-BC-OT'!F99)</f>
        <v>847</v>
      </c>
      <c r="G99" s="52">
        <f>IF(B8=0,IF(B99=0,0,100%),(B99)/B8)</f>
        <v>4.743071100894408E-3</v>
      </c>
      <c r="H99" s="54">
        <f>IF(C8=0,IF(C99=0,0,100%),(C99)/C8)</f>
        <v>4.987643676720486E-3</v>
      </c>
      <c r="I99" s="141">
        <f>IF(D8=0,IF(D99=0,0,100%),(D99)/D8)</f>
        <v>4.8843442867070389E-3</v>
      </c>
      <c r="J99" s="54">
        <f>IF(E8=0,IF(E99=0,0,100%),(E99)/E8)</f>
        <v>4.6937012893540891E-3</v>
      </c>
      <c r="K99" s="53">
        <f>IF(F8=0,IF(F99=0,0,100%),(F99)/F8)</f>
        <v>4.2669595268561523E-3</v>
      </c>
      <c r="L99" s="11"/>
    </row>
    <row r="100" spans="1:12" ht="13.2" x14ac:dyDescent="0.3">
      <c r="A100" s="2" t="s">
        <v>172</v>
      </c>
      <c r="B100" s="8">
        <f>SUM('Minor ComplaintCodes-NF'!B100,'Minor ComplaintCodes-BC-OT'!B100)</f>
        <v>1606</v>
      </c>
      <c r="C100" s="8">
        <f>SUM('Minor ComplaintCodes-NF'!C100,'Minor ComplaintCodes-BC-OT'!C100)</f>
        <v>1359</v>
      </c>
      <c r="D100" s="8">
        <f>SUM('Minor ComplaintCodes-NF'!D100,'Minor ComplaintCodes-BC-OT'!D100)</f>
        <v>1219</v>
      </c>
      <c r="E100" s="8">
        <f>SUM('Minor ComplaintCodes-NF'!E100,'Minor ComplaintCodes-BC-OT'!E100)</f>
        <v>1069</v>
      </c>
      <c r="F100" s="8">
        <f>SUM('Minor ComplaintCodes-NF'!F100,'Minor ComplaintCodes-BC-OT'!F100)</f>
        <v>1138</v>
      </c>
      <c r="G100" s="52">
        <f>IF(B8=0,IF(B100=0,0,100%),(B100)/B8)</f>
        <v>8.060711310091449E-3</v>
      </c>
      <c r="H100" s="54">
        <f>IF(C8=0,IF(C100=0,0,100%),(C100)/C8)</f>
        <v>6.8122691021740107E-3</v>
      </c>
      <c r="I100" s="141">
        <f>IF(D8=0,IF(D100=0,0,100%),(D100)/D8)</f>
        <v>6.0508289486746747E-3</v>
      </c>
      <c r="J100" s="54">
        <f>IF(E8=0,IF(E100=0,0,100%),(E100)/E8)</f>
        <v>5.4956918711057184E-3</v>
      </c>
      <c r="K100" s="53">
        <f>IF(F8=0,IF(F100=0,0,100%),(F100)/F8)</f>
        <v>5.7329397184915009E-3</v>
      </c>
      <c r="L100" s="11"/>
    </row>
    <row r="101" spans="1:12" ht="13.2" x14ac:dyDescent="0.3">
      <c r="A101" s="2" t="s">
        <v>173</v>
      </c>
      <c r="B101" s="8">
        <f>SUM('Minor ComplaintCodes-NF'!B101,'Minor ComplaintCodes-BC-OT'!B101)</f>
        <v>1555</v>
      </c>
      <c r="C101" s="8">
        <f>SUM('Minor ComplaintCodes-NF'!C101,'Minor ComplaintCodes-BC-OT'!C101)</f>
        <v>1348</v>
      </c>
      <c r="D101" s="8">
        <f>SUM('Minor ComplaintCodes-NF'!D101,'Minor ComplaintCodes-BC-OT'!D101)</f>
        <v>1350</v>
      </c>
      <c r="E101" s="8">
        <f>SUM('Minor ComplaintCodes-NF'!E101,'Minor ComplaintCodes-BC-OT'!E101)</f>
        <v>1382</v>
      </c>
      <c r="F101" s="8">
        <f>SUM('Minor ComplaintCodes-NF'!F101,'Minor ComplaintCodes-BC-OT'!F101)</f>
        <v>1497</v>
      </c>
      <c r="G101" s="52">
        <f>IF(B8=0,IF(B101=0,0,100%),(B101)/B8)</f>
        <v>7.8047360443288935E-3</v>
      </c>
      <c r="H101" s="54">
        <f>IF(C8=0,IF(C101=0,0,100%),(C101)/C8)</f>
        <v>6.757129322833383E-3</v>
      </c>
      <c r="I101" s="141">
        <f>IF(D8=0,IF(D101=0,0,100%),(D101)/D8)</f>
        <v>6.7010821006651443E-3</v>
      </c>
      <c r="J101" s="54">
        <f>IF(E8=0,IF(E101=0,0,100%),(E101)/E8)</f>
        <v>7.104813999876617E-3</v>
      </c>
      <c r="K101" s="53">
        <f>IF(F8=0,IF(F101=0,0,100%),(F101)/F8)</f>
        <v>7.5414857281034956E-3</v>
      </c>
      <c r="L101" s="11"/>
    </row>
    <row r="102" spans="1:12" ht="13.2" x14ac:dyDescent="0.3">
      <c r="A102" s="2" t="s">
        <v>174</v>
      </c>
      <c r="B102" s="8">
        <f>SUM('Minor ComplaintCodes-NF'!B102,'Minor ComplaintCodes-BC-OT'!B102)</f>
        <v>1564</v>
      </c>
      <c r="C102" s="8">
        <f>SUM('Minor ComplaintCodes-NF'!C102,'Minor ComplaintCodes-BC-OT'!C102)</f>
        <v>1504</v>
      </c>
      <c r="D102" s="8">
        <f>SUM('Minor ComplaintCodes-NF'!D102,'Minor ComplaintCodes-BC-OT'!D102)</f>
        <v>1569</v>
      </c>
      <c r="E102" s="8">
        <f>SUM('Minor ComplaintCodes-NF'!E102,'Minor ComplaintCodes-BC-OT'!E102)</f>
        <v>1281</v>
      </c>
      <c r="F102" s="8">
        <f>SUM('Minor ComplaintCodes-NF'!F102,'Minor ComplaintCodes-BC-OT'!F102)</f>
        <v>1254</v>
      </c>
      <c r="G102" s="52">
        <f>IF(B8=0,IF(B102=0,0,100%),(B102)/B8)</f>
        <v>7.8499081500516977E-3</v>
      </c>
      <c r="H102" s="54">
        <f>IF(C8=0,IF(C102=0,0,100%),(C102)/C8)</f>
        <v>7.5391116480277506E-3</v>
      </c>
      <c r="I102" s="141">
        <f>IF(D8=0,IF(D102=0,0,100%),(D102)/D8)</f>
        <v>7.7881465303286015E-3</v>
      </c>
      <c r="J102" s="54">
        <f>IF(E8=0,IF(E102=0,0,100%),(E102)/E8)</f>
        <v>6.5855765078451133E-3</v>
      </c>
      <c r="K102" s="53">
        <f>IF(F8=0,IF(F102=0,0,100%),(F102)/F8)</f>
        <v>6.3173167020987193E-3</v>
      </c>
      <c r="L102" s="11"/>
    </row>
    <row r="103" spans="1:12" ht="13.2" x14ac:dyDescent="0.3">
      <c r="A103" s="2" t="s">
        <v>175</v>
      </c>
      <c r="B103" s="8">
        <f>SUM('Minor ComplaintCodes-NF'!B103,'Minor ComplaintCodes-BC-OT'!B103)</f>
        <v>128</v>
      </c>
      <c r="C103" s="8">
        <f>SUM('Minor ComplaintCodes-NF'!C103,'Minor ComplaintCodes-BC-OT'!C103)</f>
        <v>117</v>
      </c>
      <c r="D103" s="8">
        <f>SUM('Minor ComplaintCodes-NF'!D103,'Minor ComplaintCodes-BC-OT'!D103)</f>
        <v>137</v>
      </c>
      <c r="E103" s="8">
        <f>SUM('Minor ComplaintCodes-NF'!E103,'Minor ComplaintCodes-BC-OT'!E103)</f>
        <v>123</v>
      </c>
      <c r="F103" s="8">
        <f>SUM('Minor ComplaintCodes-NF'!F103,'Minor ComplaintCodes-BC-OT'!F103)</f>
        <v>106</v>
      </c>
      <c r="G103" s="52">
        <f>IF(B8=0,IF(B103=0,0,100%),(B103)/B8)</f>
        <v>6.4244772583543297E-4</v>
      </c>
      <c r="H103" s="54">
        <f>IF(C8=0,IF(C103=0,0,100%),(C103)/C8)</f>
        <v>5.8648674389577581E-4</v>
      </c>
      <c r="I103" s="141">
        <f>IF(D8=0,IF(D103=0,0,100%),(D103)/D8)</f>
        <v>6.8003573910453685E-4</v>
      </c>
      <c r="J103" s="54">
        <f>IF(E8=0,IF(E103=0,0,100%),(E103)/E8)</f>
        <v>6.3233872791955414E-4</v>
      </c>
      <c r="K103" s="53">
        <f>IF(F8=0,IF(F103=0,0,100%),(F103)/F8)</f>
        <v>5.3399965743418203E-4</v>
      </c>
      <c r="L103" s="11"/>
    </row>
    <row r="104" spans="1:12" ht="13.2" x14ac:dyDescent="0.3">
      <c r="A104" s="2" t="s">
        <v>176</v>
      </c>
      <c r="B104" s="8">
        <f>SUM('Minor ComplaintCodes-NF'!B104,'Minor ComplaintCodes-BC-OT'!B104)</f>
        <v>1079</v>
      </c>
      <c r="C104" s="8">
        <f>SUM('Minor ComplaintCodes-NF'!C104,'Minor ComplaintCodes-BC-OT'!C104)</f>
        <v>1059</v>
      </c>
      <c r="D104" s="8">
        <f>SUM('Minor ComplaintCodes-NF'!D104,'Minor ComplaintCodes-BC-OT'!D104)</f>
        <v>947</v>
      </c>
      <c r="E104" s="8">
        <f>SUM('Minor ComplaintCodes-NF'!E104,'Minor ComplaintCodes-BC-OT'!E104)</f>
        <v>963</v>
      </c>
      <c r="F104" s="8">
        <f>SUM('Minor ComplaintCodes-NF'!F104,'Minor ComplaintCodes-BC-OT'!F104)</f>
        <v>1048</v>
      </c>
      <c r="G104" s="52">
        <f>IF(B8=0,IF(B104=0,0,100%),(B104)/B8)</f>
        <v>5.4156335638783767E-3</v>
      </c>
      <c r="H104" s="54">
        <f>IF(C8=0,IF(C104=0,0,100%),(C104)/C8)</f>
        <v>5.3084569383386885E-3</v>
      </c>
      <c r="I104" s="141">
        <f>IF(D8=0,IF(D104=0,0,100%),(D104)/D8)</f>
        <v>4.7006849995036232E-3</v>
      </c>
      <c r="J104" s="54">
        <f>IF(E8=0,IF(E104=0,0,100%),(E104)/E8)</f>
        <v>4.9507495527360218E-3</v>
      </c>
      <c r="K104" s="53">
        <f>IF(F8=0,IF(F104=0,0,100%),(F104)/F8)</f>
        <v>5.2795437829341769E-3</v>
      </c>
      <c r="L104" s="11"/>
    </row>
    <row r="105" spans="1:12" ht="26.4" x14ac:dyDescent="0.3">
      <c r="A105" s="2" t="s">
        <v>177</v>
      </c>
      <c r="B105" s="8">
        <f>SUM('Minor ComplaintCodes-NF'!B105,'Minor ComplaintCodes-BC-OT'!B105)</f>
        <v>136</v>
      </c>
      <c r="C105" s="8">
        <f>SUM('Minor ComplaintCodes-NF'!C105,'Minor ComplaintCodes-BC-OT'!C105)</f>
        <v>117</v>
      </c>
      <c r="D105" s="8">
        <f>SUM('Minor ComplaintCodes-NF'!D105,'Minor ComplaintCodes-BC-OT'!D105)</f>
        <v>105</v>
      </c>
      <c r="E105" s="8">
        <f>SUM('Minor ComplaintCodes-NF'!E105,'Minor ComplaintCodes-BC-OT'!E105)</f>
        <v>132</v>
      </c>
      <c r="F105" s="8">
        <f>SUM('Minor ComplaintCodes-NF'!F105,'Minor ComplaintCodes-BC-OT'!F105)</f>
        <v>156</v>
      </c>
      <c r="G105" s="52">
        <f>IF(B8=0,IF(B105=0,0,100%),(B105)/B8)</f>
        <v>6.8260070870014762E-4</v>
      </c>
      <c r="H105" s="54">
        <f>IF(C8=0,IF(C105=0,0,100%),(C105)/C8)</f>
        <v>5.8648674389577581E-4</v>
      </c>
      <c r="I105" s="141">
        <f>IF(D8=0,IF(D105=0,0,100%),(D105)/D8)</f>
        <v>5.2119527449617786E-4</v>
      </c>
      <c r="J105" s="54">
        <f>IF(E8=0,IF(E105=0,0,100%),(E105)/E8)</f>
        <v>6.7860741532830204E-4</v>
      </c>
      <c r="K105" s="53">
        <f>IF(F8=0,IF(F105=0,0,100%),(F105)/F8)</f>
        <v>7.8588628829936221E-4</v>
      </c>
      <c r="L105" s="11"/>
    </row>
    <row r="106" spans="1:12" ht="13.2" x14ac:dyDescent="0.3">
      <c r="A106" s="3" t="s">
        <v>178</v>
      </c>
      <c r="B106" s="8">
        <f>SUM('Minor ComplaintCodes-NF'!B106,'Minor ComplaintCodes-BC-OT'!B106)</f>
        <v>19127</v>
      </c>
      <c r="C106" s="8">
        <f>SUM('Minor ComplaintCodes-NF'!C106,'Minor ComplaintCodes-BC-OT'!C106)</f>
        <v>19257</v>
      </c>
      <c r="D106" s="8">
        <f>SUM('Minor ComplaintCodes-NF'!D106,'Minor ComplaintCodes-BC-OT'!D106)</f>
        <v>18407</v>
      </c>
      <c r="E106" s="8">
        <f>SUM('Minor ComplaintCodes-NF'!E106,'Minor ComplaintCodes-BC-OT'!E106)</f>
        <v>17122</v>
      </c>
      <c r="F106" s="8">
        <f>SUM('Minor ComplaintCodes-NF'!F106,'Minor ComplaintCodes-BC-OT'!F106)</f>
        <v>17525</v>
      </c>
      <c r="G106" s="52">
        <f>IF(B8=0,IF(B106=0,0,100%),(B106)/B8)</f>
        <v>9.6000762906674433E-2</v>
      </c>
      <c r="H106" s="54">
        <f>IF(C8=0,IF(C106=0,0,100%),(C106)/C8)</f>
        <v>9.6529702796589359E-2</v>
      </c>
      <c r="I106" s="141">
        <f>IF(D8=0,IF(D106=0,0,100%),(D106)/D8)</f>
        <v>9.1368013501439485E-2</v>
      </c>
      <c r="J106" s="54">
        <f>IF(E8=0,IF(E106=0,0,100%),(E106)/E8)</f>
        <v>8.8023607312508995E-2</v>
      </c>
      <c r="K106" s="53">
        <f>IF(F8=0,IF(F106=0,0,100%),(F106)/F8)</f>
        <v>8.8286264118245666E-2</v>
      </c>
      <c r="L106" s="11"/>
    </row>
    <row r="107" spans="1:12" ht="26.4" x14ac:dyDescent="0.3">
      <c r="A107" s="6" t="s">
        <v>179</v>
      </c>
      <c r="B107" s="8"/>
      <c r="C107" s="8"/>
      <c r="D107" s="8"/>
      <c r="E107" s="8"/>
      <c r="F107" s="8"/>
      <c r="G107" s="136"/>
      <c r="H107" s="12"/>
      <c r="I107" s="143"/>
      <c r="J107" s="12"/>
      <c r="K107" s="138"/>
      <c r="L107" s="11"/>
    </row>
    <row r="108" spans="1:12" ht="26.4" x14ac:dyDescent="0.3">
      <c r="A108" s="2" t="s">
        <v>180</v>
      </c>
      <c r="B108" s="8">
        <f>SUM('Minor ComplaintCodes-NF'!B108,'Minor ComplaintCodes-BC-OT'!B108)</f>
        <v>405</v>
      </c>
      <c r="C108" s="8">
        <f>SUM('Minor ComplaintCodes-NF'!C108,'Minor ComplaintCodes-BC-OT'!C108)</f>
        <v>437</v>
      </c>
      <c r="D108" s="8">
        <f>SUM('Minor ComplaintCodes-NF'!D108,'Minor ComplaintCodes-BC-OT'!D108)</f>
        <v>395</v>
      </c>
      <c r="E108" s="8">
        <f>SUM('Minor ComplaintCodes-NF'!E108,'Minor ComplaintCodes-BC-OT'!E108)</f>
        <v>464</v>
      </c>
      <c r="F108" s="8">
        <f>SUM('Minor ComplaintCodes-NF'!F108,'Minor ComplaintCodes-BC-OT'!F108)</f>
        <v>436</v>
      </c>
      <c r="G108" s="52">
        <f>IF(B8=0,IF(B108=0,0,100%),(B108)/B8)</f>
        <v>2.0327447575261746E-3</v>
      </c>
      <c r="H108" s="54">
        <f>IF(C8=0,IF(C108=0,0,100%),(C108)/C8)</f>
        <v>2.1905530519867864E-3</v>
      </c>
      <c r="I108" s="141">
        <f>IF(D8=0,IF(D108=0,0,100%),(D108)/D8)</f>
        <v>1.9606869850094313E-3</v>
      </c>
      <c r="J108" s="54">
        <f>IF(E8=0,IF(E108=0,0,100%),(E108)/E8)</f>
        <v>2.3854078841843342E-3</v>
      </c>
      <c r="K108" s="53">
        <f>IF(F8=0,IF(F108=0,0,100%),(F108)/F8)</f>
        <v>2.1964514211443714E-3</v>
      </c>
      <c r="L108" s="11"/>
    </row>
    <row r="109" spans="1:12" ht="13.2" x14ac:dyDescent="0.3">
      <c r="A109" s="2" t="s">
        <v>181</v>
      </c>
      <c r="B109" s="8">
        <f>SUM('Minor ComplaintCodes-NF'!B109,'Minor ComplaintCodes-BC-OT'!B109)</f>
        <v>714</v>
      </c>
      <c r="C109" s="8">
        <f>SUM('Minor ComplaintCodes-NF'!C109,'Minor ComplaintCodes-BC-OT'!C109)</f>
        <v>713</v>
      </c>
      <c r="D109" s="8">
        <f>SUM('Minor ComplaintCodes-NF'!D109,'Minor ComplaintCodes-BC-OT'!D109)</f>
        <v>859</v>
      </c>
      <c r="E109" s="8">
        <f>SUM('Minor ComplaintCodes-NF'!E109,'Minor ComplaintCodes-BC-OT'!E109)</f>
        <v>815</v>
      </c>
      <c r="F109" s="8">
        <f>SUM('Minor ComplaintCodes-NF'!F109,'Minor ComplaintCodes-BC-OT'!F109)</f>
        <v>935</v>
      </c>
      <c r="G109" s="52">
        <f>IF(B8=0,IF(B109=0,0,100%),(B109)/B8)</f>
        <v>3.5836537206757747E-3</v>
      </c>
      <c r="H109" s="54">
        <f>IF(C8=0,IF(C109=0,0,100%),(C109)/C8)</f>
        <v>3.5740602427152832E-3</v>
      </c>
      <c r="I109" s="141">
        <f>IF(D8=0,IF(D109=0,0,100%),(D109)/D8)</f>
        <v>4.2638737218306366E-3</v>
      </c>
      <c r="J109" s="54">
        <f>IF(E8=0,IF(E109=0,0,100%),(E109)/E8)</f>
        <v>4.1898866931255009E-3</v>
      </c>
      <c r="K109" s="53">
        <f>IF(F8=0,IF(F109=0,0,100%),(F109)/F8)</f>
        <v>4.7102799971788694E-3</v>
      </c>
      <c r="L109" s="11"/>
    </row>
    <row r="110" spans="1:12" ht="13.2" x14ac:dyDescent="0.3">
      <c r="A110" s="2" t="s">
        <v>182</v>
      </c>
      <c r="B110" s="8">
        <f>SUM('Minor ComplaintCodes-NF'!B110,'Minor ComplaintCodes-BC-OT'!B110)</f>
        <v>174</v>
      </c>
      <c r="C110" s="8">
        <f>SUM('Minor ComplaintCodes-NF'!C110,'Minor ComplaintCodes-BC-OT'!C110)</f>
        <v>169</v>
      </c>
      <c r="D110" s="8">
        <f>SUM('Minor ComplaintCodes-NF'!D110,'Minor ComplaintCodes-BC-OT'!D110)</f>
        <v>196</v>
      </c>
      <c r="E110" s="8">
        <f>SUM('Minor ComplaintCodes-NF'!E110,'Minor ComplaintCodes-BC-OT'!E110)</f>
        <v>260</v>
      </c>
      <c r="F110" s="8">
        <f>SUM('Minor ComplaintCodes-NF'!F110,'Minor ComplaintCodes-BC-OT'!F110)</f>
        <v>286</v>
      </c>
      <c r="G110" s="52">
        <f>IF(B8=0,IF(B110=0,0,100%),(B110)/B8)</f>
        <v>8.7332737730754179E-4</v>
      </c>
      <c r="H110" s="54">
        <f>IF(C8=0,IF(C110=0,0,100%),(C110)/C8)</f>
        <v>8.4714751896056509E-4</v>
      </c>
      <c r="I110" s="141">
        <f>IF(D8=0,IF(D110=0,0,100%),(D110)/D8)</f>
        <v>9.7289784572619873E-4</v>
      </c>
      <c r="J110" s="54">
        <f>IF(E8=0,IF(E110=0,0,100%),(E110)/E8)</f>
        <v>1.3366509695860495E-3</v>
      </c>
      <c r="K110" s="53">
        <f>IF(F8=0,IF(F110=0,0,100%),(F110)/F8)</f>
        <v>1.4407915285488306E-3</v>
      </c>
      <c r="L110" s="11"/>
    </row>
    <row r="111" spans="1:12" ht="26.4" x14ac:dyDescent="0.3">
      <c r="A111" s="2" t="s">
        <v>183</v>
      </c>
      <c r="B111" s="8">
        <f>SUM('Minor ComplaintCodes-NF'!B111,'Minor ComplaintCodes-BC-OT'!B111)</f>
        <v>1554</v>
      </c>
      <c r="C111" s="8">
        <f>SUM('Minor ComplaintCodes-NF'!C111,'Minor ComplaintCodes-BC-OT'!C111)</f>
        <v>1556</v>
      </c>
      <c r="D111" s="8">
        <f>SUM('Minor ComplaintCodes-NF'!D111,'Minor ComplaintCodes-BC-OT'!D111)</f>
        <v>1152</v>
      </c>
      <c r="E111" s="8">
        <f>SUM('Minor ComplaintCodes-NF'!E111,'Minor ComplaintCodes-BC-OT'!E111)</f>
        <v>997</v>
      </c>
      <c r="F111" s="8">
        <f>SUM('Minor ComplaintCodes-NF'!F111,'Minor ComplaintCodes-BC-OT'!F111)</f>
        <v>1115</v>
      </c>
      <c r="G111" s="52">
        <f>IF(B8=0,IF(B111=0,0,100%),(B111)/B8)</f>
        <v>7.7997169214708041E-3</v>
      </c>
      <c r="H111" s="54">
        <f>IF(C8=0,IF(C111=0,0,100%),(C111)/C8)</f>
        <v>7.7997724230925393E-3</v>
      </c>
      <c r="I111" s="141">
        <f>IF(D8=0,IF(D111=0,0,100%),(D111)/D8)</f>
        <v>5.7182567259009233E-3</v>
      </c>
      <c r="J111" s="54">
        <f>IF(E8=0,IF(E111=0,0,100%),(E111)/E8)</f>
        <v>5.1255423718357361E-3</v>
      </c>
      <c r="K111" s="53">
        <f>IF(F8=0,IF(F111=0,0,100%),(F111)/F8)</f>
        <v>5.6170718682935182E-3</v>
      </c>
      <c r="L111" s="11"/>
    </row>
    <row r="112" spans="1:12" ht="13.2" x14ac:dyDescent="0.3">
      <c r="A112" s="2" t="s">
        <v>184</v>
      </c>
      <c r="B112" s="8">
        <f>SUM('Minor ComplaintCodes-NF'!B112,'Minor ComplaintCodes-BC-OT'!B112)</f>
        <v>84</v>
      </c>
      <c r="C112" s="8">
        <f>SUM('Minor ComplaintCodes-NF'!C112,'Minor ComplaintCodes-BC-OT'!C112)</f>
        <v>72</v>
      </c>
      <c r="D112" s="8">
        <f>SUM('Minor ComplaintCodes-NF'!D112,'Minor ComplaintCodes-BC-OT'!D112)</f>
        <v>63</v>
      </c>
      <c r="E112" s="8">
        <f>SUM('Minor ComplaintCodes-NF'!E112,'Minor ComplaintCodes-BC-OT'!E112)</f>
        <v>73</v>
      </c>
      <c r="F112" s="8">
        <f>SUM('Minor ComplaintCodes-NF'!F112,'Minor ComplaintCodes-BC-OT'!F112)</f>
        <v>74</v>
      </c>
      <c r="G112" s="52">
        <f>IF(B8=0,IF(B112=0,0,100%),(B112)/B8)</f>
        <v>4.2160632007950293E-4</v>
      </c>
      <c r="H112" s="54">
        <f>IF(C8=0,IF(C112=0,0,100%),(C112)/C8)</f>
        <v>3.6091491932047743E-4</v>
      </c>
      <c r="I112" s="141">
        <f>IF(D8=0,IF(D112=0,0,100%),(D112)/D8)</f>
        <v>3.1271716469770676E-4</v>
      </c>
      <c r="J112" s="54">
        <f>IF(E8=0,IF(E112=0,0,100%),(E112)/E8)</f>
        <v>3.7529046453762161E-4</v>
      </c>
      <c r="K112" s="53">
        <f>IF(F8=0,IF(F112=0,0,100%),(F112)/F8)</f>
        <v>3.727922136804667E-4</v>
      </c>
      <c r="L112" s="11"/>
    </row>
    <row r="113" spans="1:12" ht="13.2" x14ac:dyDescent="0.3">
      <c r="A113" s="2" t="s">
        <v>185</v>
      </c>
      <c r="B113" s="8">
        <f>SUM('Minor ComplaintCodes-NF'!B113,'Minor ComplaintCodes-BC-OT'!B113)</f>
        <v>355</v>
      </c>
      <c r="C113" s="8">
        <f>SUM('Minor ComplaintCodes-NF'!C113,'Minor ComplaintCodes-BC-OT'!C113)</f>
        <v>459</v>
      </c>
      <c r="D113" s="8">
        <f>SUM('Minor ComplaintCodes-NF'!D113,'Minor ComplaintCodes-BC-OT'!D113)</f>
        <v>398</v>
      </c>
      <c r="E113" s="8">
        <f>SUM('Minor ComplaintCodes-NF'!E113,'Minor ComplaintCodes-BC-OT'!E113)</f>
        <v>320</v>
      </c>
      <c r="F113" s="8">
        <f>SUM('Minor ComplaintCodes-NF'!F113,'Minor ComplaintCodes-BC-OT'!F113)</f>
        <v>379</v>
      </c>
      <c r="G113" s="52">
        <f>IF(B8=0,IF(B113=0,0,100%),(B113)/B8)</f>
        <v>1.7817886146217086E-3</v>
      </c>
      <c r="H113" s="54">
        <f>IF(C8=0,IF(C113=0,0,100%),(C113)/C8)</f>
        <v>2.3008326106680435E-3</v>
      </c>
      <c r="I113" s="141">
        <f>IF(D8=0,IF(D113=0,0,100%),(D113)/D8)</f>
        <v>1.975578278566465E-3</v>
      </c>
      <c r="J113" s="54">
        <f>IF(E8=0,IF(E113=0,0,100%),(E113)/E8)</f>
        <v>1.6451088856443685E-3</v>
      </c>
      <c r="K113" s="53">
        <f>IF(F8=0,IF(F113=0,0,100%),(F113)/F8)</f>
        <v>1.9093006619580659E-3</v>
      </c>
      <c r="L113" s="11"/>
    </row>
    <row r="114" spans="1:12" ht="13.2" x14ac:dyDescent="0.3">
      <c r="A114" s="2" t="s">
        <v>186</v>
      </c>
      <c r="B114" s="8">
        <f>SUM('Minor ComplaintCodes-NF'!B114,'Minor ComplaintCodes-BC-OT'!B114)</f>
        <v>427</v>
      </c>
      <c r="C114" s="8">
        <f>SUM('Minor ComplaintCodes-NF'!C114,'Minor ComplaintCodes-BC-OT'!C114)</f>
        <v>352</v>
      </c>
      <c r="D114" s="8">
        <f>SUM('Minor ComplaintCodes-NF'!D114,'Minor ComplaintCodes-BC-OT'!D114)</f>
        <v>407</v>
      </c>
      <c r="E114" s="8">
        <f>SUM('Minor ComplaintCodes-NF'!E114,'Minor ComplaintCodes-BC-OT'!E114)</f>
        <v>341</v>
      </c>
      <c r="F114" s="8">
        <f>SUM('Minor ComplaintCodes-NF'!F114,'Minor ComplaintCodes-BC-OT'!F114)</f>
        <v>308</v>
      </c>
      <c r="G114" s="52">
        <f>IF(B8=0,IF(B114=0,0,100%),(B114)/B8)</f>
        <v>2.14316546040414E-3</v>
      </c>
      <c r="H114" s="54">
        <f>IF(C8=0,IF(C114=0,0,100%),(C114)/C8)</f>
        <v>1.7644729389001117E-3</v>
      </c>
      <c r="I114" s="141">
        <f>IF(D8=0,IF(D114=0,0,100%),(D114)/D8)</f>
        <v>2.0202521592375656E-3</v>
      </c>
      <c r="J114" s="54">
        <f>IF(E8=0,IF(E114=0,0,100%),(E114)/E8)</f>
        <v>1.7530691562647803E-3</v>
      </c>
      <c r="K114" s="53">
        <f>IF(F8=0,IF(F114=0,0,100%),(F114)/F8)</f>
        <v>1.5516216461295101E-3</v>
      </c>
      <c r="L114" s="11"/>
    </row>
    <row r="115" spans="1:12" ht="26.4" x14ac:dyDescent="0.3">
      <c r="A115" s="2" t="s">
        <v>187</v>
      </c>
      <c r="B115" s="8">
        <f>SUM('Minor ComplaintCodes-NF'!B115,'Minor ComplaintCodes-BC-OT'!B115)</f>
        <v>162</v>
      </c>
      <c r="C115" s="8">
        <f>SUM('Minor ComplaintCodes-NF'!C115,'Minor ComplaintCodes-BC-OT'!C115)</f>
        <v>201</v>
      </c>
      <c r="D115" s="8">
        <f>SUM('Minor ComplaintCodes-NF'!D115,'Minor ComplaintCodes-BC-OT'!D115)</f>
        <v>179</v>
      </c>
      <c r="E115" s="8">
        <f>SUM('Minor ComplaintCodes-NF'!E115,'Minor ComplaintCodes-BC-OT'!E115)</f>
        <v>190</v>
      </c>
      <c r="F115" s="8">
        <f>SUM('Minor ComplaintCodes-NF'!F115,'Minor ComplaintCodes-BC-OT'!F115)</f>
        <v>202</v>
      </c>
      <c r="G115" s="52">
        <f>IF(B8=0,IF(B115=0,0,100%),(B115)/B8)</f>
        <v>8.1309790301046993E-4</v>
      </c>
      <c r="H115" s="54">
        <f>IF(C8=0,IF(C115=0,0,100%),(C115)/C8)</f>
        <v>1.0075541497696662E-3</v>
      </c>
      <c r="I115" s="141">
        <f>IF(D8=0,IF(D115=0,0,100%),(D115)/D8)</f>
        <v>8.8851384890300806E-4</v>
      </c>
      <c r="J115" s="54">
        <f>IF(E8=0,IF(E115=0,0,100%),(E115)/E8)</f>
        <v>9.7678340085134382E-4</v>
      </c>
      <c r="K115" s="53">
        <f>IF(F8=0,IF(F115=0,0,100%),(F115)/F8)</f>
        <v>1.0176219886953281E-3</v>
      </c>
      <c r="L115" s="11"/>
    </row>
    <row r="116" spans="1:12" ht="12.75" customHeight="1" x14ac:dyDescent="0.3">
      <c r="A116" s="3" t="s">
        <v>188</v>
      </c>
      <c r="B116" s="8">
        <f>SUM('Minor ComplaintCodes-NF'!B116,'Minor ComplaintCodes-BC-OT'!B116)</f>
        <v>3875</v>
      </c>
      <c r="C116" s="8">
        <f>SUM('Minor ComplaintCodes-NF'!C116,'Minor ComplaintCodes-BC-OT'!C116)</f>
        <v>3959</v>
      </c>
      <c r="D116" s="8">
        <f>SUM('Minor ComplaintCodes-NF'!D116,'Minor ComplaintCodes-BC-OT'!D116)</f>
        <v>3649</v>
      </c>
      <c r="E116" s="8">
        <f>SUM('Minor ComplaintCodes-NF'!E116,'Minor ComplaintCodes-BC-OT'!E116)</f>
        <v>3460</v>
      </c>
      <c r="F116" s="8">
        <f>SUM('Minor ComplaintCodes-NF'!F116,'Minor ComplaintCodes-BC-OT'!F116)</f>
        <v>3735</v>
      </c>
      <c r="G116" s="52">
        <f>IF(B8=0,IF(B116=0,0,100%),(B116)/B8)</f>
        <v>1.9449101075096117E-2</v>
      </c>
      <c r="H116" s="54">
        <f>IF(C8=0,IF(C116=0,0,100%),(C116)/C8)</f>
        <v>1.9845307855413472E-2</v>
      </c>
      <c r="I116" s="141">
        <f>IF(D8=0,IF(D116=0,0,100%),(D116)/D8)</f>
        <v>1.8112776729871934E-2</v>
      </c>
      <c r="J116" s="54">
        <f>IF(E8=0,IF(E116=0,0,100%),(E116)/E8)</f>
        <v>1.7787739826029735E-2</v>
      </c>
      <c r="K116" s="53">
        <f>IF(F8=0,IF(F116=0,0,100%),(F116)/F8)</f>
        <v>1.8815931325628962E-2</v>
      </c>
      <c r="L116" s="11"/>
    </row>
    <row r="117" spans="1:12" ht="12.75" customHeight="1" x14ac:dyDescent="0.3">
      <c r="A117" s="1" t="s">
        <v>21</v>
      </c>
      <c r="B117" s="8"/>
      <c r="C117" s="8"/>
      <c r="D117" s="8"/>
      <c r="E117" s="8"/>
      <c r="F117" s="8"/>
      <c r="G117" s="52"/>
      <c r="H117" s="54"/>
      <c r="I117" s="141"/>
      <c r="J117" s="54"/>
      <c r="K117" s="53"/>
      <c r="L117" s="11"/>
    </row>
    <row r="118" spans="1:12" ht="12.75" customHeight="1" x14ac:dyDescent="0.3">
      <c r="A118" s="5" t="s">
        <v>189</v>
      </c>
      <c r="B118" s="8">
        <f>SUM('Minor ComplaintCodes-NF'!B118,'Minor ComplaintCodes-BC-OT'!B118)</f>
        <v>460</v>
      </c>
      <c r="C118" s="8">
        <f>SUM('Minor ComplaintCodes-NF'!C118,'Minor ComplaintCodes-BC-OT'!C118)</f>
        <v>438</v>
      </c>
      <c r="D118" s="8">
        <f>SUM('Minor ComplaintCodes-NF'!D118,'Minor ComplaintCodes-BC-OT'!D118)</f>
        <v>447</v>
      </c>
      <c r="E118" s="8">
        <f>SUM('Minor ComplaintCodes-NF'!E118,'Minor ComplaintCodes-BC-OT'!E118)</f>
        <v>415</v>
      </c>
      <c r="F118" s="8">
        <f>SUM('Minor ComplaintCodes-NF'!F118,'Minor ComplaintCodes-BC-OT'!F118)</f>
        <v>422</v>
      </c>
      <c r="G118" s="52">
        <f>IF(B8=0,IF(B118=0,0,100%),(B118)/B8)</f>
        <v>2.3087965147210875E-3</v>
      </c>
      <c r="H118" s="54">
        <f>IF(C8=0,IF(C118=0,0,100%),(C118)/C8)</f>
        <v>2.1955657591995708E-3</v>
      </c>
      <c r="I118" s="141">
        <f>IF(D8=0,IF(D118=0,0,100%),(D118)/D8)</f>
        <v>2.2188027399980144E-3</v>
      </c>
      <c r="J118" s="54">
        <f>IF(E8=0,IF(E118=0,0,100%),(E118)/E8)</f>
        <v>2.1335005860700406E-3</v>
      </c>
      <c r="K118" s="53">
        <f>IF(F8=0,IF(F118=0,0,100%),(F118)/F8)</f>
        <v>2.1259231645021207E-3</v>
      </c>
      <c r="L118" s="11"/>
    </row>
    <row r="119" spans="1:12" ht="12.75" customHeight="1" x14ac:dyDescent="0.3">
      <c r="A119" s="2" t="s">
        <v>190</v>
      </c>
      <c r="B119" s="8">
        <f>SUM('Minor ComplaintCodes-NF'!B119,'Minor ComplaintCodes-BC-OT'!B119)</f>
        <v>3025</v>
      </c>
      <c r="C119" s="8">
        <f>SUM('Minor ComplaintCodes-NF'!C119,'Minor ComplaintCodes-BC-OT'!C119)</f>
        <v>3187</v>
      </c>
      <c r="D119" s="8">
        <f>SUM('Minor ComplaintCodes-NF'!D119,'Minor ComplaintCodes-BC-OT'!D119)</f>
        <v>3160</v>
      </c>
      <c r="E119" s="8">
        <f>SUM('Minor ComplaintCodes-NF'!E119,'Minor ComplaintCodes-BC-OT'!E119)</f>
        <v>3174</v>
      </c>
      <c r="F119" s="8">
        <f>SUM('Minor ComplaintCodes-NF'!F119,'Minor ComplaintCodes-BC-OT'!F119)</f>
        <v>3629</v>
      </c>
      <c r="G119" s="52">
        <f>IF(B8=0,IF(B119=0,0,100%),(B119)/B8)</f>
        <v>1.5182846645720194E-2</v>
      </c>
      <c r="H119" s="54">
        <f>IF(C8=0,IF(C119=0,0,100%),(C119)/C8)</f>
        <v>1.5975497887143909E-2</v>
      </c>
      <c r="I119" s="141">
        <f>IF(D8=0,IF(D119=0,0,100%),(D119)/D8)</f>
        <v>1.5685495880075451E-2</v>
      </c>
      <c r="J119" s="54">
        <f>IF(E8=0,IF(E119=0,0,100%),(E119)/E8)</f>
        <v>1.631742375948508E-2</v>
      </c>
      <c r="K119" s="53">
        <f>IF(F8=0,IF(F119=0,0,100%),(F119)/F8)</f>
        <v>1.8281931668194779E-2</v>
      </c>
      <c r="L119" s="11"/>
    </row>
    <row r="120" spans="1:12" ht="12.75" customHeight="1" x14ac:dyDescent="0.3">
      <c r="A120" s="2" t="s">
        <v>191</v>
      </c>
      <c r="B120" s="8">
        <f>SUM('Minor ComplaintCodes-NF'!B120,'Minor ComplaintCodes-BC-OT'!B120)</f>
        <v>1478</v>
      </c>
      <c r="C120" s="8">
        <f>SUM('Minor ComplaintCodes-NF'!C120,'Minor ComplaintCodes-BC-OT'!C120)</f>
        <v>1364</v>
      </c>
      <c r="D120" s="8">
        <f>SUM('Minor ComplaintCodes-NF'!D120,'Minor ComplaintCodes-BC-OT'!D120)</f>
        <v>1519</v>
      </c>
      <c r="E120" s="8">
        <f>SUM('Minor ComplaintCodes-NF'!E120,'Minor ComplaintCodes-BC-OT'!E120)</f>
        <v>1355</v>
      </c>
      <c r="F120" s="8">
        <f>SUM('Minor ComplaintCodes-NF'!F120,'Minor ComplaintCodes-BC-OT'!F120)</f>
        <v>1422</v>
      </c>
      <c r="G120" s="52">
        <f>IF(B8=0,IF(B120=0,0,100%),(B120)/B8)</f>
        <v>7.4182635842560156E-3</v>
      </c>
      <c r="H120" s="54">
        <f>IF(C8=0,IF(C120=0,0,100%),(C120)/C8)</f>
        <v>6.8373326382379328E-3</v>
      </c>
      <c r="I120" s="141">
        <f>IF(D8=0,IF(D120=0,0,100%),(D120)/D8)</f>
        <v>7.5399583043780404E-3</v>
      </c>
      <c r="J120" s="54">
        <f>IF(E8=0,IF(E120=0,0,100%),(E120)/E8)</f>
        <v>6.9660079376503729E-3</v>
      </c>
      <c r="K120" s="53">
        <f>IF(F8=0,IF(F120=0,0,100%),(F120)/F8)</f>
        <v>7.1636557818057249E-3</v>
      </c>
      <c r="L120" s="11"/>
    </row>
    <row r="121" spans="1:12" ht="12.75" customHeight="1" x14ac:dyDescent="0.3">
      <c r="A121" s="2" t="s">
        <v>192</v>
      </c>
      <c r="B121" s="8">
        <f>SUM('Minor ComplaintCodes-NF'!B121,'Minor ComplaintCodes-BC-OT'!B121)</f>
        <v>317</v>
      </c>
      <c r="C121" s="8">
        <f>SUM('Minor ComplaintCodes-NF'!C121,'Minor ComplaintCodes-BC-OT'!C121)</f>
        <v>324</v>
      </c>
      <c r="D121" s="8">
        <f>SUM('Minor ComplaintCodes-NF'!D121,'Minor ComplaintCodes-BC-OT'!D121)</f>
        <v>340</v>
      </c>
      <c r="E121" s="8">
        <f>SUM('Minor ComplaintCodes-NF'!E121,'Minor ComplaintCodes-BC-OT'!E121)</f>
        <v>375</v>
      </c>
      <c r="F121" s="8">
        <f>SUM('Minor ComplaintCodes-NF'!F121,'Minor ComplaintCodes-BC-OT'!F121)</f>
        <v>383</v>
      </c>
      <c r="G121" s="52">
        <f>IF(B8=0,IF(B121=0,0,100%),(B121)/B8)</f>
        <v>1.5910619460143146E-3</v>
      </c>
      <c r="H121" s="54">
        <f>IF(C8=0,IF(C121=0,0,100%),(C121)/C8)</f>
        <v>1.6241171369421484E-3</v>
      </c>
      <c r="I121" s="141">
        <f>IF(D8=0,IF(D121=0,0,100%),(D121)/D8)</f>
        <v>1.6876799364638141E-3</v>
      </c>
      <c r="J121" s="54">
        <f>IF(E8=0,IF(E121=0,0,100%),(E121)/E8)</f>
        <v>1.9278619753644944E-3</v>
      </c>
      <c r="K121" s="53">
        <f>IF(F8=0,IF(F121=0,0,100%),(F121)/F8)</f>
        <v>1.9294515924272804E-3</v>
      </c>
      <c r="L121" s="11"/>
    </row>
    <row r="122" spans="1:12" ht="12.75" customHeight="1" x14ac:dyDescent="0.3">
      <c r="A122" s="2" t="s">
        <v>193</v>
      </c>
      <c r="B122" s="8">
        <f>SUM('Minor ComplaintCodes-NF'!B122,'Minor ComplaintCodes-BC-OT'!B122)</f>
        <v>2549</v>
      </c>
      <c r="C122" s="8">
        <f>SUM('Minor ComplaintCodes-NF'!C122,'Minor ComplaintCodes-BC-OT'!C122)</f>
        <v>2587</v>
      </c>
      <c r="D122" s="8">
        <f>SUM('Minor ComplaintCodes-NF'!D122,'Minor ComplaintCodes-BC-OT'!D122)</f>
        <v>2825</v>
      </c>
      <c r="E122" s="8">
        <f>SUM('Minor ComplaintCodes-NF'!E122,'Minor ComplaintCodes-BC-OT'!E122)</f>
        <v>2688</v>
      </c>
      <c r="F122" s="8">
        <f>SUM('Minor ComplaintCodes-NF'!F122,'Minor ComplaintCodes-BC-OT'!F122)</f>
        <v>2766</v>
      </c>
      <c r="G122" s="52">
        <f>IF(B8=0,IF(B122=0,0,100%),(B122)/B8)</f>
        <v>1.2793744165269677E-2</v>
      </c>
      <c r="H122" s="54">
        <f>IF(C8=0,IF(C122=0,0,100%),(C122)/C8)</f>
        <v>1.2967873559473264E-2</v>
      </c>
      <c r="I122" s="141">
        <f>IF(D8=0,IF(D122=0,0,100%),(D122)/D8)</f>
        <v>1.4022634766206691E-2</v>
      </c>
      <c r="J122" s="54">
        <f>IF(E8=0,IF(E122=0,0,100%),(E122)/E8)</f>
        <v>1.3818914639412696E-2</v>
      </c>
      <c r="K122" s="53">
        <f>IF(F8=0,IF(F122=0,0,100%),(F122)/F8)</f>
        <v>1.3934368419461768E-2</v>
      </c>
      <c r="L122" s="11"/>
    </row>
    <row r="123" spans="1:12" ht="12.75" customHeight="1" x14ac:dyDescent="0.3">
      <c r="A123" s="2" t="s">
        <v>194</v>
      </c>
      <c r="B123" s="8">
        <f>SUM('Minor ComplaintCodes-NF'!B123,'Minor ComplaintCodes-BC-OT'!B123)</f>
        <v>816</v>
      </c>
      <c r="C123" s="8">
        <f>SUM('Minor ComplaintCodes-NF'!C123,'Minor ComplaintCodes-BC-OT'!C123)</f>
        <v>729</v>
      </c>
      <c r="D123" s="8">
        <f>SUM('Minor ComplaintCodes-NF'!D123,'Minor ComplaintCodes-BC-OT'!D123)</f>
        <v>786</v>
      </c>
      <c r="E123" s="8">
        <f>SUM('Minor ComplaintCodes-NF'!E123,'Minor ComplaintCodes-BC-OT'!E123)</f>
        <v>873</v>
      </c>
      <c r="F123" s="8">
        <f>SUM('Minor ComplaintCodes-NF'!F123,'Minor ComplaintCodes-BC-OT'!F123)</f>
        <v>726</v>
      </c>
      <c r="G123" s="52">
        <f>IF(B8=0,IF(B123=0,0,100%),(B123)/B8)</f>
        <v>4.0956042522008853E-3</v>
      </c>
      <c r="H123" s="54">
        <f>IF(C8=0,IF(C123=0,0,100%),(C123)/C8)</f>
        <v>3.6542635581198338E-3</v>
      </c>
      <c r="I123" s="141">
        <f>IF(D8=0,IF(D123=0,0,100%),(D123)/D8)</f>
        <v>3.9015189119428174E-3</v>
      </c>
      <c r="J123" s="54">
        <f>IF(E8=0,IF(E123=0,0,100%),(E123)/E8)</f>
        <v>4.4880626786485429E-3</v>
      </c>
      <c r="K123" s="53">
        <f>IF(F8=0,IF(F123=0,0,100%),(F123)/F8)</f>
        <v>3.6573938801624166E-3</v>
      </c>
      <c r="L123" s="11"/>
    </row>
    <row r="124" spans="1:12" ht="12.75" customHeight="1" x14ac:dyDescent="0.3">
      <c r="A124" s="2" t="s">
        <v>195</v>
      </c>
      <c r="B124" s="8">
        <f>SUM('Minor ComplaintCodes-NF'!B124,'Minor ComplaintCodes-BC-OT'!B124)</f>
        <v>87</v>
      </c>
      <c r="C124" s="8">
        <f>SUM('Minor ComplaintCodes-NF'!C124,'Minor ComplaintCodes-BC-OT'!C124)</f>
        <v>67</v>
      </c>
      <c r="D124" s="8">
        <f>SUM('Minor ComplaintCodes-NF'!D124,'Minor ComplaintCodes-BC-OT'!D124)</f>
        <v>85</v>
      </c>
      <c r="E124" s="8">
        <f>SUM('Minor ComplaintCodes-NF'!E124,'Minor ComplaintCodes-BC-OT'!E124)</f>
        <v>62</v>
      </c>
      <c r="F124" s="8">
        <f>SUM('Minor ComplaintCodes-NF'!F124,'Minor ComplaintCodes-BC-OT'!F124)</f>
        <v>83</v>
      </c>
      <c r="G124" s="52">
        <f>IF(B8=0,IF(B124=0,0,100%),(B124)/B8)</f>
        <v>4.3666368865377089E-4</v>
      </c>
      <c r="H124" s="54">
        <f>IF(C8=0,IF(C124=0,0,100%),(C124)/C8)</f>
        <v>3.3585138325655536E-4</v>
      </c>
      <c r="I124" s="141">
        <f>IF(D8=0,IF(D124=0,0,100%),(D124)/D8)</f>
        <v>4.2191998411595353E-4</v>
      </c>
      <c r="J124" s="54">
        <f>IF(E8=0,IF(E124=0,0,100%),(E124)/E8)</f>
        <v>3.187398465935964E-4</v>
      </c>
      <c r="K124" s="53">
        <f>IF(F8=0,IF(F124=0,0,100%),(F124)/F8)</f>
        <v>4.1813180723619913E-4</v>
      </c>
      <c r="L124" s="11"/>
    </row>
    <row r="125" spans="1:12" ht="12.75" customHeight="1" x14ac:dyDescent="0.3">
      <c r="A125" s="3" t="s">
        <v>196</v>
      </c>
      <c r="B125" s="8">
        <f>SUM('Minor ComplaintCodes-NF'!B125,'Minor ComplaintCodes-BC-OT'!B125)</f>
        <v>8732</v>
      </c>
      <c r="C125" s="8">
        <f>SUM('Minor ComplaintCodes-NF'!C125,'Minor ComplaintCodes-BC-OT'!C125)</f>
        <v>8696</v>
      </c>
      <c r="D125" s="8">
        <f>SUM('Minor ComplaintCodes-NF'!D125,'Minor ComplaintCodes-BC-OT'!D125)</f>
        <v>9162</v>
      </c>
      <c r="E125" s="8">
        <f>SUM('Minor ComplaintCodes-NF'!E125,'Minor ComplaintCodes-BC-OT'!E125)</f>
        <v>8942</v>
      </c>
      <c r="F125" s="8">
        <f>SUM('Minor ComplaintCodes-NF'!F125,'Minor ComplaintCodes-BC-OT'!F125)</f>
        <v>9431</v>
      </c>
      <c r="G125" s="52">
        <f>IF(B8=0,IF(B125=0,0,100%),(B125)/B8)</f>
        <v>4.3826980796835946E-2</v>
      </c>
      <c r="H125" s="54">
        <f>IF(C8=0,IF(C125=0,0,100%),(C125)/C8)</f>
        <v>4.3590501922373216E-2</v>
      </c>
      <c r="I125" s="141">
        <f>IF(D8=0,IF(D125=0,0,100%),(D125)/D8)</f>
        <v>4.5478010523180783E-2</v>
      </c>
      <c r="J125" s="54">
        <f>IF(E8=0,IF(E125=0,0,100%),(E125)/E8)</f>
        <v>4.5970511423224822E-2</v>
      </c>
      <c r="K125" s="53">
        <f>IF(F8=0,IF(F125=0,0,100%),(F125)/F8)</f>
        <v>4.751085631379029E-2</v>
      </c>
      <c r="L125" s="11"/>
    </row>
    <row r="126" spans="1:12" ht="12.75" customHeight="1" x14ac:dyDescent="0.3">
      <c r="A126" s="1" t="s">
        <v>22</v>
      </c>
      <c r="B126" s="8"/>
      <c r="C126" s="8"/>
      <c r="D126" s="8"/>
      <c r="E126" s="8"/>
      <c r="F126" s="8"/>
      <c r="G126" s="136"/>
      <c r="H126" s="12"/>
      <c r="I126" s="143"/>
      <c r="J126" s="12"/>
      <c r="K126" s="138"/>
      <c r="L126" s="11"/>
    </row>
    <row r="127" spans="1:12" ht="12.75" customHeight="1" x14ac:dyDescent="0.3">
      <c r="A127" s="2" t="s">
        <v>197</v>
      </c>
      <c r="B127" s="8">
        <f>SUM('Minor ComplaintCodes-NF'!B127,'Minor ComplaintCodes-BC-OT'!B127)</f>
        <v>40</v>
      </c>
      <c r="C127" s="8">
        <f>SUM('Minor ComplaintCodes-NF'!C127,'Minor ComplaintCodes-BC-OT'!C127)</f>
        <v>43</v>
      </c>
      <c r="D127" s="8">
        <f>SUM('Minor ComplaintCodes-NF'!D127,'Minor ComplaintCodes-BC-OT'!D127)</f>
        <v>41</v>
      </c>
      <c r="E127" s="8">
        <f>SUM('Minor ComplaintCodes-NF'!E127,'Minor ComplaintCodes-BC-OT'!E127)</f>
        <v>38</v>
      </c>
      <c r="F127" s="8">
        <f>SUM('Minor ComplaintCodes-NF'!F127,'Minor ComplaintCodes-BC-OT'!F127)</f>
        <v>37</v>
      </c>
      <c r="G127" s="52">
        <f>IF(B8=0,IF(B127=0,0,100%),(B127)/B8)</f>
        <v>2.007649143235728E-4</v>
      </c>
      <c r="H127" s="54">
        <f>IF(C8=0,IF(C127=0,0,100%),(C127)/C8)</f>
        <v>2.1554641014972955E-4</v>
      </c>
      <c r="I127" s="141">
        <f>IF(D8=0,IF(D127=0,0,100%),(D127)/D8)</f>
        <v>2.0351434527945993E-4</v>
      </c>
      <c r="J127" s="54">
        <f>IF(E8=0,IF(E127=0,0,100%),(E127)/E8)</f>
        <v>1.9535668017026876E-4</v>
      </c>
      <c r="K127" s="53">
        <f>IF(F8=0,IF(F127=0,0,100%),(F127)/F8)</f>
        <v>1.8639610684023335E-4</v>
      </c>
      <c r="L127" s="11"/>
    </row>
    <row r="128" spans="1:12" ht="12.75" customHeight="1" x14ac:dyDescent="0.3">
      <c r="A128" s="2" t="s">
        <v>198</v>
      </c>
      <c r="B128" s="8">
        <f>SUM('Minor ComplaintCodes-NF'!B128,'Minor ComplaintCodes-BC-OT'!B128)</f>
        <v>84</v>
      </c>
      <c r="C128" s="8">
        <f>SUM('Minor ComplaintCodes-NF'!C128,'Minor ComplaintCodes-BC-OT'!C128)</f>
        <v>98</v>
      </c>
      <c r="D128" s="8">
        <f>SUM('Minor ComplaintCodes-NF'!D128,'Minor ComplaintCodes-BC-OT'!D128)</f>
        <v>107</v>
      </c>
      <c r="E128" s="8">
        <f>SUM('Minor ComplaintCodes-NF'!E128,'Minor ComplaintCodes-BC-OT'!E128)</f>
        <v>96</v>
      </c>
      <c r="F128" s="8">
        <f>SUM('Minor ComplaintCodes-NF'!F128,'Minor ComplaintCodes-BC-OT'!F128)</f>
        <v>125</v>
      </c>
      <c r="G128" s="52">
        <f>IF(B8=0,IF(B128=0,0,100%),(B128)/B8)</f>
        <v>4.2160632007950293E-4</v>
      </c>
      <c r="H128" s="54">
        <f>IF(C8=0,IF(C128=0,0,100%),(C128)/C8)</f>
        <v>4.9124530685287207E-4</v>
      </c>
      <c r="I128" s="141">
        <f>IF(D8=0,IF(D128=0,0,100%),(D128)/D8)</f>
        <v>5.3112280353420031E-4</v>
      </c>
      <c r="J128" s="54">
        <f>IF(E8=0,IF(E128=0,0,100%),(E128)/E8)</f>
        <v>4.9353266569331056E-4</v>
      </c>
      <c r="K128" s="53">
        <f>IF(F8=0,IF(F128=0,0,100%),(F128)/F8)</f>
        <v>6.2971657716295046E-4</v>
      </c>
      <c r="L128" s="11"/>
    </row>
    <row r="129" spans="1:12" ht="12.75" customHeight="1" x14ac:dyDescent="0.3">
      <c r="A129" s="2" t="s">
        <v>199</v>
      </c>
      <c r="B129" s="8">
        <f>SUM('Minor ComplaintCodes-NF'!B129,'Minor ComplaintCodes-BC-OT'!B129)</f>
        <v>143</v>
      </c>
      <c r="C129" s="8">
        <f>SUM('Minor ComplaintCodes-NF'!C129,'Minor ComplaintCodes-BC-OT'!C129)</f>
        <v>157</v>
      </c>
      <c r="D129" s="8">
        <f>SUM('Minor ComplaintCodes-NF'!D129,'Minor ComplaintCodes-BC-OT'!D129)</f>
        <v>128</v>
      </c>
      <c r="E129" s="8">
        <f>SUM('Minor ComplaintCodes-NF'!E129,'Minor ComplaintCodes-BC-OT'!E129)</f>
        <v>205</v>
      </c>
      <c r="F129" s="8">
        <f>SUM('Minor ComplaintCodes-NF'!F129,'Minor ComplaintCodes-BC-OT'!F129)</f>
        <v>259</v>
      </c>
      <c r="G129" s="52">
        <f>IF(B8=0,IF(B129=0,0,100%),(B129)/B8)</f>
        <v>7.1773456870677279E-4</v>
      </c>
      <c r="H129" s="54">
        <f>IF(C8=0,IF(C129=0,0,100%),(C129)/C8)</f>
        <v>7.8699503240715213E-4</v>
      </c>
      <c r="I129" s="141">
        <f>IF(D8=0,IF(D129=0,0,100%),(D129)/D8)</f>
        <v>6.3536185843343597E-4</v>
      </c>
      <c r="J129" s="54">
        <f>IF(E8=0,IF(E129=0,0,100%),(E129)/E8)</f>
        <v>1.0538978798659236E-3</v>
      </c>
      <c r="K129" s="53">
        <f>IF(F8=0,IF(F129=0,0,100%),(F129)/F8)</f>
        <v>1.3047727478816334E-3</v>
      </c>
      <c r="L129" s="11"/>
    </row>
    <row r="130" spans="1:12" ht="12.75" customHeight="1" x14ac:dyDescent="0.3">
      <c r="A130" s="2" t="s">
        <v>200</v>
      </c>
      <c r="B130" s="8">
        <f>SUM('Minor ComplaintCodes-NF'!B130,'Minor ComplaintCodes-BC-OT'!B130)</f>
        <v>5</v>
      </c>
      <c r="C130" s="8">
        <f>SUM('Minor ComplaintCodes-NF'!C130,'Minor ComplaintCodes-BC-OT'!C130)</f>
        <v>4</v>
      </c>
      <c r="D130" s="8">
        <f>SUM('Minor ComplaintCodes-NF'!D130,'Minor ComplaintCodes-BC-OT'!D130)</f>
        <v>4</v>
      </c>
      <c r="E130" s="8">
        <f>SUM('Minor ComplaintCodes-NF'!E130,'Minor ComplaintCodes-BC-OT'!E130)</f>
        <v>4</v>
      </c>
      <c r="F130" s="8">
        <f>SUM('Minor ComplaintCodes-NF'!F130,'Minor ComplaintCodes-BC-OT'!F130)</f>
        <v>5</v>
      </c>
      <c r="G130" s="52">
        <f>IF(B8=0,IF(B130=0,0,100%),(B130)/B8)</f>
        <v>2.5095614290446601E-5</v>
      </c>
      <c r="H130" s="54">
        <f>IF(C8=0,IF(C130=0,0,100%),(C130)/C8)</f>
        <v>2.0050828851137633E-5</v>
      </c>
      <c r="I130" s="141">
        <f>IF(D8=0,IF(D130=0,0,100%),(D130)/D8)</f>
        <v>1.9855058076044874E-5</v>
      </c>
      <c r="J130" s="54">
        <f>IF(E8=0,IF(E130=0,0,100%),(E130)/E8)</f>
        <v>2.0563861070554607E-5</v>
      </c>
      <c r="K130" s="53">
        <f>IF(F8=0,IF(F130=0,0,100%),(F130)/F8)</f>
        <v>2.5188663086518019E-5</v>
      </c>
      <c r="L130" s="11"/>
    </row>
    <row r="131" spans="1:12" ht="12.75" customHeight="1" x14ac:dyDescent="0.3">
      <c r="A131" s="2" t="s">
        <v>201</v>
      </c>
      <c r="B131" s="8">
        <f>SUM('Minor ComplaintCodes-NF'!B131,'Minor ComplaintCodes-BC-OT'!B131)</f>
        <v>20</v>
      </c>
      <c r="C131" s="8">
        <f>SUM('Minor ComplaintCodes-NF'!C131,'Minor ComplaintCodes-BC-OT'!C131)</f>
        <v>17</v>
      </c>
      <c r="D131" s="8">
        <f>SUM('Minor ComplaintCodes-NF'!D131,'Minor ComplaintCodes-BC-OT'!D131)</f>
        <v>22</v>
      </c>
      <c r="E131" s="8">
        <f>SUM('Minor ComplaintCodes-NF'!E131,'Minor ComplaintCodes-BC-OT'!E131)</f>
        <v>11</v>
      </c>
      <c r="F131" s="8">
        <f>SUM('Minor ComplaintCodes-NF'!F131,'Minor ComplaintCodes-BC-OT'!F131)</f>
        <v>29</v>
      </c>
      <c r="G131" s="52">
        <f>IF(B8=0,IF(B131=0,0,100%),(B131)/B8)</f>
        <v>1.003824571617864E-4</v>
      </c>
      <c r="H131" s="54">
        <f>IF(C8=0,IF(C131=0,0,100%),(C131)/C8)</f>
        <v>8.5216022617334944E-5</v>
      </c>
      <c r="I131" s="141">
        <f>IF(D8=0,IF(D131=0,0,100%),(D131)/D8)</f>
        <v>1.092028194182468E-4</v>
      </c>
      <c r="J131" s="54">
        <f>IF(E8=0,IF(E131=0,0,100%),(E131)/E8)</f>
        <v>5.6550617944025172E-5</v>
      </c>
      <c r="K131" s="53">
        <f>IF(F8=0,IF(F131=0,0,100%),(F131)/F8)</f>
        <v>1.4609424590180452E-4</v>
      </c>
      <c r="L131" s="11"/>
    </row>
    <row r="132" spans="1:12" ht="12.75" customHeight="1" x14ac:dyDescent="0.3">
      <c r="A132" s="2" t="s">
        <v>202</v>
      </c>
      <c r="B132" s="8">
        <f>SUM('Minor ComplaintCodes-NF'!B132,'Minor ComplaintCodes-BC-OT'!B132)</f>
        <v>13</v>
      </c>
      <c r="C132" s="8">
        <f>SUM('Minor ComplaintCodes-NF'!C132,'Minor ComplaintCodes-BC-OT'!C132)</f>
        <v>8</v>
      </c>
      <c r="D132" s="8">
        <f>SUM('Minor ComplaintCodes-NF'!D132,'Minor ComplaintCodes-BC-OT'!D132)</f>
        <v>24</v>
      </c>
      <c r="E132" s="8">
        <f>SUM('Minor ComplaintCodes-NF'!E132,'Minor ComplaintCodes-BC-OT'!E132)</f>
        <v>4</v>
      </c>
      <c r="F132" s="8">
        <f>SUM('Minor ComplaintCodes-NF'!F132,'Minor ComplaintCodes-BC-OT'!F132)</f>
        <v>7</v>
      </c>
      <c r="G132" s="52">
        <f>IF(B8=0,IF(B132=0,0,100%),(B132)/B8)</f>
        <v>6.5248597155161158E-5</v>
      </c>
      <c r="H132" s="54">
        <f>IF(C8=0,IF(C132=0,0,100%),(C132)/C8)</f>
        <v>4.0101657702275266E-5</v>
      </c>
      <c r="I132" s="141">
        <f>IF(D8=0,IF(D132=0,0,100%),(D132)/D8)</f>
        <v>1.1913034845626923E-4</v>
      </c>
      <c r="J132" s="54">
        <f>IF(E8=0,IF(E132=0,0,100%),(E132)/E8)</f>
        <v>2.0563861070554607E-5</v>
      </c>
      <c r="K132" s="53">
        <f>IF(F8=0,IF(F132=0,0,100%),(F132)/F8)</f>
        <v>3.526412832112523E-5</v>
      </c>
      <c r="L132" s="11"/>
    </row>
    <row r="133" spans="1:12" ht="12.75" customHeight="1" x14ac:dyDescent="0.3">
      <c r="A133" s="2" t="s">
        <v>203</v>
      </c>
      <c r="B133" s="8">
        <f>SUM('Minor ComplaintCodes-NF'!B133,'Minor ComplaintCodes-BC-OT'!B133)</f>
        <v>83</v>
      </c>
      <c r="C133" s="8">
        <f>SUM('Minor ComplaintCodes-NF'!C133,'Minor ComplaintCodes-BC-OT'!C133)</f>
        <v>73</v>
      </c>
      <c r="D133" s="8">
        <f>SUM('Minor ComplaintCodes-NF'!D133,'Minor ComplaintCodes-BC-OT'!D133)</f>
        <v>78</v>
      </c>
      <c r="E133" s="8">
        <f>SUM('Minor ComplaintCodes-NF'!E133,'Minor ComplaintCodes-BC-OT'!E133)</f>
        <v>133</v>
      </c>
      <c r="F133" s="8">
        <f>SUM('Minor ComplaintCodes-NF'!F133,'Minor ComplaintCodes-BC-OT'!F133)</f>
        <v>121</v>
      </c>
      <c r="G133" s="52">
        <f>IF(B8=0,IF(B133=0,0,100%),(B133)/B8)</f>
        <v>4.1658719722141357E-4</v>
      </c>
      <c r="H133" s="54">
        <f>IF(C8=0,IF(C133=0,0,100%),(C133)/C8)</f>
        <v>3.6592762653326184E-4</v>
      </c>
      <c r="I133" s="141">
        <f>IF(D8=0,IF(D133=0,0,100%),(D133)/D8)</f>
        <v>3.8717363248287503E-4</v>
      </c>
      <c r="J133" s="54">
        <f>IF(E8=0,IF(E133=0,0,100%),(E133)/E8)</f>
        <v>6.837483805959407E-4</v>
      </c>
      <c r="K133" s="53">
        <f>IF(F8=0,IF(F133=0,0,100%),(F133)/F8)</f>
        <v>6.0956564669373606E-4</v>
      </c>
      <c r="L133" s="11"/>
    </row>
    <row r="134" spans="1:12" ht="12.75" customHeight="1" x14ac:dyDescent="0.3">
      <c r="A134" s="3" t="s">
        <v>204</v>
      </c>
      <c r="B134" s="8">
        <f>SUM('Minor ComplaintCodes-NF'!B134,'Minor ComplaintCodes-BC-OT'!B134)</f>
        <v>388</v>
      </c>
      <c r="C134" s="8">
        <f>SUM('Minor ComplaintCodes-NF'!C134,'Minor ComplaintCodes-BC-OT'!C134)</f>
        <v>400</v>
      </c>
      <c r="D134" s="8">
        <f>SUM('Minor ComplaintCodes-NF'!D134,'Minor ComplaintCodes-BC-OT'!D134)</f>
        <v>404</v>
      </c>
      <c r="E134" s="8">
        <f>SUM('Minor ComplaintCodes-NF'!E134,'Minor ComplaintCodes-BC-OT'!E134)</f>
        <v>491</v>
      </c>
      <c r="F134" s="8">
        <f>SUM('Minor ComplaintCodes-NF'!F134,'Minor ComplaintCodes-BC-OT'!F134)</f>
        <v>583</v>
      </c>
      <c r="G134" s="52">
        <f>IF(B8=0,IF(B134=0,0,100%),(B134)/B8)</f>
        <v>1.9474196689386564E-3</v>
      </c>
      <c r="H134" s="54">
        <f>IF(C8=0,IF(C134=0,0,100%),(C134)/C8)</f>
        <v>2.0050828851137636E-3</v>
      </c>
      <c r="I134" s="141">
        <f>IF(D8=0,IF(D134=0,0,100%),(D134)/D8)</f>
        <v>2.0053608656805319E-3</v>
      </c>
      <c r="J134" s="54">
        <f>IF(E8=0,IF(E134=0,0,100%),(E134)/E8)</f>
        <v>2.5242139464105779E-3</v>
      </c>
      <c r="K134" s="53">
        <f>IF(F8=0,IF(F134=0,0,100%),(F134)/F8)</f>
        <v>2.9369981158880011E-3</v>
      </c>
      <c r="L134" s="11"/>
    </row>
    <row r="135" spans="1:12" ht="12.75" customHeight="1" x14ac:dyDescent="0.3">
      <c r="A135" s="1" t="s">
        <v>23</v>
      </c>
      <c r="B135" s="8"/>
      <c r="C135" s="8"/>
      <c r="D135" s="8"/>
      <c r="E135" s="8"/>
      <c r="F135" s="8"/>
      <c r="G135" s="136"/>
      <c r="H135" s="12"/>
      <c r="I135" s="143"/>
      <c r="J135" s="12"/>
      <c r="K135" s="138"/>
      <c r="L135" s="11"/>
    </row>
    <row r="136" spans="1:12" ht="12.75" customHeight="1" x14ac:dyDescent="0.3">
      <c r="A136" s="2" t="s">
        <v>205</v>
      </c>
      <c r="B136" s="8">
        <f>SUM('Minor ComplaintCodes-NF'!B136,'Minor ComplaintCodes-BC-OT'!B136)</f>
        <v>407</v>
      </c>
      <c r="C136" s="8">
        <f>SUM('Minor ComplaintCodes-NF'!C136,'Minor ComplaintCodes-BC-OT'!C136)</f>
        <v>324</v>
      </c>
      <c r="D136" s="8">
        <f>SUM('Minor ComplaintCodes-NF'!D136,'Minor ComplaintCodes-BC-OT'!D136)</f>
        <v>330</v>
      </c>
      <c r="E136" s="8">
        <f>SUM('Minor ComplaintCodes-NF'!E136,'Minor ComplaintCodes-BC-OT'!E136)</f>
        <v>327</v>
      </c>
      <c r="F136" s="8">
        <f>SUM('Minor ComplaintCodes-NF'!F136,'Minor ComplaintCodes-BC-OT'!F136)</f>
        <v>359</v>
      </c>
      <c r="G136" s="52">
        <f>IF(B8=0,IF(B136=0,0,100%),(B136)/B8)</f>
        <v>2.0427830032423533E-3</v>
      </c>
      <c r="H136" s="54">
        <f>IF(C8=0,IF(C136=0,0,100%),(C136)/C8)</f>
        <v>1.6241171369421484E-3</v>
      </c>
      <c r="I136" s="141">
        <f>IF(D8=0,IF(D136=0,0,100%),(D136)/D8)</f>
        <v>1.6380422912737019E-3</v>
      </c>
      <c r="J136" s="54">
        <f>IF(E8=0,IF(E136=0,0,100%),(E136)/E8)</f>
        <v>1.6810956425178391E-3</v>
      </c>
      <c r="K136" s="53">
        <f>IF(F8=0,IF(F136=0,0,100%),(F136)/F8)</f>
        <v>1.8085460096119938E-3</v>
      </c>
      <c r="L136" s="11"/>
    </row>
    <row r="137" spans="1:12" ht="12.75" customHeight="1" x14ac:dyDescent="0.3">
      <c r="A137" s="2" t="s">
        <v>206</v>
      </c>
      <c r="B137" s="8">
        <f>SUM('Minor ComplaintCodes-NF'!B137,'Minor ComplaintCodes-BC-OT'!B137)</f>
        <v>491</v>
      </c>
      <c r="C137" s="8">
        <f>SUM('Minor ComplaintCodes-NF'!C137,'Minor ComplaintCodes-BC-OT'!C137)</f>
        <v>439</v>
      </c>
      <c r="D137" s="8">
        <f>SUM('Minor ComplaintCodes-NF'!D137,'Minor ComplaintCodes-BC-OT'!D137)</f>
        <v>416</v>
      </c>
      <c r="E137" s="8">
        <f>SUM('Minor ComplaintCodes-NF'!E137,'Minor ComplaintCodes-BC-OT'!E137)</f>
        <v>410</v>
      </c>
      <c r="F137" s="8">
        <f>SUM('Minor ComplaintCodes-NF'!F137,'Minor ComplaintCodes-BC-OT'!F137)</f>
        <v>426</v>
      </c>
      <c r="G137" s="52">
        <f>IF(B8=0,IF(B137=0,0,100%),(B137)/B8)</f>
        <v>2.4643893233218563E-3</v>
      </c>
      <c r="H137" s="54">
        <f>IF(C8=0,IF(C137=0,0,100%),(C137)/C8)</f>
        <v>2.2005784664123553E-3</v>
      </c>
      <c r="I137" s="141">
        <f>IF(D8=0,IF(D137=0,0,100%),(D137)/D8)</f>
        <v>2.0649260399086666E-3</v>
      </c>
      <c r="J137" s="54">
        <f>IF(E8=0,IF(E137=0,0,100%),(E137)/E8)</f>
        <v>2.1077957597318473E-3</v>
      </c>
      <c r="K137" s="53">
        <f>IF(F8=0,IF(F137=0,0,100%),(F137)/F8)</f>
        <v>2.1460740949713355E-3</v>
      </c>
      <c r="L137" s="11"/>
    </row>
    <row r="138" spans="1:12" ht="12.75" customHeight="1" x14ac:dyDescent="0.3">
      <c r="A138" s="2" t="s">
        <v>207</v>
      </c>
      <c r="B138" s="8">
        <f>SUM('Minor ComplaintCodes-NF'!B138,'Minor ComplaintCodes-BC-OT'!B138)</f>
        <v>145</v>
      </c>
      <c r="C138" s="8">
        <f>SUM('Minor ComplaintCodes-NF'!C138,'Minor ComplaintCodes-BC-OT'!C138)</f>
        <v>113</v>
      </c>
      <c r="D138" s="8">
        <f>SUM('Minor ComplaintCodes-NF'!D138,'Minor ComplaintCodes-BC-OT'!D138)</f>
        <v>129</v>
      </c>
      <c r="E138" s="8">
        <f>SUM('Minor ComplaintCodes-NF'!E138,'Minor ComplaintCodes-BC-OT'!E138)</f>
        <v>101</v>
      </c>
      <c r="F138" s="8">
        <f>SUM('Minor ComplaintCodes-NF'!F138,'Minor ComplaintCodes-BC-OT'!F138)</f>
        <v>111</v>
      </c>
      <c r="G138" s="52">
        <f>IF(B8=0,IF(B138=0,0,100%),(B138)/B8)</f>
        <v>7.277728144229514E-4</v>
      </c>
      <c r="H138" s="54">
        <f>IF(C8=0,IF(C138=0,0,100%),(C138)/C8)</f>
        <v>5.6643591504463816E-4</v>
      </c>
      <c r="I138" s="141">
        <f>IF(D8=0,IF(D138=0,0,100%),(D138)/D8)</f>
        <v>6.4032562295244719E-4</v>
      </c>
      <c r="J138" s="54">
        <f>IF(E8=0,IF(E138=0,0,100%),(E138)/E8)</f>
        <v>5.1923749203150384E-4</v>
      </c>
      <c r="K138" s="53">
        <f>IF(F8=0,IF(F138=0,0,100%),(F138)/F8)</f>
        <v>5.591883205207E-4</v>
      </c>
      <c r="L138" s="11"/>
    </row>
    <row r="139" spans="1:12" ht="12.75" customHeight="1" x14ac:dyDescent="0.3">
      <c r="A139" s="2" t="s">
        <v>208</v>
      </c>
      <c r="B139" s="8">
        <f>SUM('Minor ComplaintCodes-NF'!B139,'Minor ComplaintCodes-BC-OT'!B139)</f>
        <v>149</v>
      </c>
      <c r="C139" s="8">
        <f>SUM('Minor ComplaintCodes-NF'!C139,'Minor ComplaintCodes-BC-OT'!C139)</f>
        <v>180</v>
      </c>
      <c r="D139" s="8">
        <f>SUM('Minor ComplaintCodes-NF'!D139,'Minor ComplaintCodes-BC-OT'!D139)</f>
        <v>176</v>
      </c>
      <c r="E139" s="8">
        <f>SUM('Minor ComplaintCodes-NF'!E139,'Minor ComplaintCodes-BC-OT'!E139)</f>
        <v>193</v>
      </c>
      <c r="F139" s="8">
        <f>SUM('Minor ComplaintCodes-NF'!F139,'Minor ComplaintCodes-BC-OT'!F139)</f>
        <v>164</v>
      </c>
      <c r="G139" s="52">
        <f>IF(B8=0,IF(B139=0,0,100%),(B139)/B8)</f>
        <v>7.4784930585530872E-4</v>
      </c>
      <c r="H139" s="54">
        <f>IF(C8=0,IF(C139=0,0,100%),(C139)/C8)</f>
        <v>9.0228729830119352E-4</v>
      </c>
      <c r="I139" s="141">
        <f>IF(D8=0,IF(D139=0,0,100%),(D139)/D8)</f>
        <v>8.736225553459744E-4</v>
      </c>
      <c r="J139" s="54">
        <f>IF(E8=0,IF(E139=0,0,100%),(E139)/E8)</f>
        <v>9.9220629665425978E-4</v>
      </c>
      <c r="K139" s="53">
        <f>IF(F8=0,IF(F139=0,0,100%),(F139)/F8)</f>
        <v>8.2618814923779101E-4</v>
      </c>
      <c r="L139" s="11"/>
    </row>
    <row r="140" spans="1:12" ht="12.75" customHeight="1" x14ac:dyDescent="0.3">
      <c r="A140" s="2" t="s">
        <v>209</v>
      </c>
      <c r="B140" s="8">
        <f>SUM('Minor ComplaintCodes-NF'!B140,'Minor ComplaintCodes-BC-OT'!B140)</f>
        <v>268</v>
      </c>
      <c r="C140" s="8">
        <f>SUM('Minor ComplaintCodes-NF'!C140,'Minor ComplaintCodes-BC-OT'!C140)</f>
        <v>298</v>
      </c>
      <c r="D140" s="8">
        <f>SUM('Minor ComplaintCodes-NF'!D140,'Minor ComplaintCodes-BC-OT'!D140)</f>
        <v>308</v>
      </c>
      <c r="E140" s="8">
        <f>SUM('Minor ComplaintCodes-NF'!E140,'Minor ComplaintCodes-BC-OT'!E140)</f>
        <v>316</v>
      </c>
      <c r="F140" s="8">
        <f>SUM('Minor ComplaintCodes-NF'!F140,'Minor ComplaintCodes-BC-OT'!F140)</f>
        <v>326</v>
      </c>
      <c r="G140" s="52">
        <f>IF(B8=0,IF(B140=0,0,100%),(B140)/B8)</f>
        <v>1.3451249259679378E-3</v>
      </c>
      <c r="H140" s="54">
        <f>IF(C8=0,IF(C140=0,0,100%),(C140)/C8)</f>
        <v>1.4937867494097536E-3</v>
      </c>
      <c r="I140" s="141">
        <f>IF(D8=0,IF(D140=0,0,100%),(D140)/D8)</f>
        <v>1.5288394718554553E-3</v>
      </c>
      <c r="J140" s="54">
        <f>IF(E8=0,IF(E140=0,0,100%),(E140)/E8)</f>
        <v>1.6245450245738139E-3</v>
      </c>
      <c r="K140" s="53">
        <f>IF(F8=0,IF(F140=0,0,100%),(F140)/F8)</f>
        <v>1.6423008332409749E-3</v>
      </c>
      <c r="L140" s="11"/>
    </row>
    <row r="141" spans="1:12" ht="12.75" customHeight="1" x14ac:dyDescent="0.3">
      <c r="A141" s="3" t="s">
        <v>210</v>
      </c>
      <c r="B141" s="8">
        <f>SUM('Minor ComplaintCodes-NF'!B141,'Minor ComplaintCodes-BC-OT'!B141)</f>
        <v>1460</v>
      </c>
      <c r="C141" s="8">
        <f>SUM('Minor ComplaintCodes-NF'!C141,'Minor ComplaintCodes-BC-OT'!C141)</f>
        <v>1354</v>
      </c>
      <c r="D141" s="8">
        <f>SUM('Minor ComplaintCodes-NF'!D141,'Minor ComplaintCodes-BC-OT'!D141)</f>
        <v>1359</v>
      </c>
      <c r="E141" s="8">
        <f>SUM('Minor ComplaintCodes-NF'!E141,'Minor ComplaintCodes-BC-OT'!E141)</f>
        <v>1347</v>
      </c>
      <c r="F141" s="8">
        <f>SUM('Minor ComplaintCodes-NF'!F141,'Minor ComplaintCodes-BC-OT'!F141)</f>
        <v>1386</v>
      </c>
      <c r="G141" s="52">
        <f>IF(B8=0,IF(B141=0,0,100%),(B141)/B8)</f>
        <v>7.327919372810408E-3</v>
      </c>
      <c r="H141" s="54">
        <f>IF(C8=0,IF(C141=0,0,100%),(C141)/C8)</f>
        <v>6.7872055661100895E-3</v>
      </c>
      <c r="I141" s="141">
        <f>IF(D8=0,IF(D141=0,0,100%),(D141)/D8)</f>
        <v>6.7457559813362458E-3</v>
      </c>
      <c r="J141" s="54">
        <f>IF(E8=0,IF(E141=0,0,100%),(E141)/E8)</f>
        <v>6.9248802155092637E-3</v>
      </c>
      <c r="K141" s="53">
        <f>IF(F8=0,IF(F141=0,0,100%),(F141)/F8)</f>
        <v>6.9822974075827949E-3</v>
      </c>
      <c r="L141" s="11"/>
    </row>
    <row r="142" spans="1:12" ht="12.75" customHeight="1" x14ac:dyDescent="0.3">
      <c r="A142" s="1" t="s">
        <v>211</v>
      </c>
      <c r="B142" s="8"/>
      <c r="C142" s="8"/>
      <c r="D142" s="8"/>
      <c r="E142" s="8"/>
      <c r="F142" s="8"/>
      <c r="G142" s="52"/>
      <c r="H142" s="54"/>
      <c r="I142" s="141"/>
      <c r="J142" s="54"/>
      <c r="K142" s="53"/>
      <c r="L142" s="11"/>
    </row>
    <row r="143" spans="1:12" ht="39.6" x14ac:dyDescent="0.3">
      <c r="A143" s="5" t="s">
        <v>212</v>
      </c>
      <c r="B143" s="8">
        <f>SUM('Minor ComplaintCodes-NF'!B143,'Minor ComplaintCodes-BC-OT'!B143)</f>
        <v>865</v>
      </c>
      <c r="C143" s="8">
        <f>SUM('Minor ComplaintCodes-NF'!C143,'Minor ComplaintCodes-BC-OT'!C143)</f>
        <v>888</v>
      </c>
      <c r="D143" s="8">
        <f>SUM('Minor ComplaintCodes-NF'!D143,'Minor ComplaintCodes-BC-OT'!D143)</f>
        <v>853</v>
      </c>
      <c r="E143" s="8">
        <f>SUM('Minor ComplaintCodes-NF'!E143,'Minor ComplaintCodes-BC-OT'!E143)</f>
        <v>795</v>
      </c>
      <c r="F143" s="8">
        <f>SUM('Minor ComplaintCodes-NF'!F143,'Minor ComplaintCodes-BC-OT'!F143)</f>
        <v>860</v>
      </c>
      <c r="G143" s="52">
        <f>IF(B8=0,IF(B143=0,0,100%),(B143)/B8)</f>
        <v>4.341541272247262E-3</v>
      </c>
      <c r="H143" s="54">
        <f>IF(C8=0,IF(C143=0,0,100%),(C143)/C8)</f>
        <v>4.4512840049525547E-3</v>
      </c>
      <c r="I143" s="141">
        <f>IF(D8=0,IF(D143=0,0,100%),(D143)/D8)</f>
        <v>4.2340911347165692E-3</v>
      </c>
      <c r="J143" s="54">
        <f>IF(E8=0,IF(E143=0,0,100%),(E143)/E8)</f>
        <v>4.0870673877727286E-3</v>
      </c>
      <c r="K143" s="53">
        <f>IF(F8=0,IF(F143=0,0,100%),(F143)/F8)</f>
        <v>4.3324500508810995E-3</v>
      </c>
      <c r="L143" s="11"/>
    </row>
    <row r="144" spans="1:12" ht="13.2" x14ac:dyDescent="0.3">
      <c r="A144" s="2" t="s">
        <v>213</v>
      </c>
      <c r="B144" s="8">
        <f>SUM('Minor ComplaintCodes-NF'!B144,'Minor ComplaintCodes-BC-OT'!B144)</f>
        <v>82</v>
      </c>
      <c r="C144" s="8">
        <f>SUM('Minor ComplaintCodes-NF'!C144,'Minor ComplaintCodes-BC-OT'!C144)</f>
        <v>79</v>
      </c>
      <c r="D144" s="8">
        <f>SUM('Minor ComplaintCodes-NF'!D144,'Minor ComplaintCodes-BC-OT'!D144)</f>
        <v>90</v>
      </c>
      <c r="E144" s="8">
        <f>SUM('Minor ComplaintCodes-NF'!E144,'Minor ComplaintCodes-BC-OT'!E144)</f>
        <v>94</v>
      </c>
      <c r="F144" s="8">
        <f>SUM('Minor ComplaintCodes-NF'!F144,'Minor ComplaintCodes-BC-OT'!F144)</f>
        <v>105</v>
      </c>
      <c r="G144" s="52">
        <f>IF(B8=0,IF(B144=0,0,100%),(B144)/B8)</f>
        <v>4.1156807436332427E-4</v>
      </c>
      <c r="H144" s="54">
        <f>IF(C8=0,IF(C144=0,0,100%),(C144)/C8)</f>
        <v>3.9600386980996827E-4</v>
      </c>
      <c r="I144" s="141">
        <f>IF(D8=0,IF(D144=0,0,100%),(D144)/D8)</f>
        <v>4.4673880671100964E-4</v>
      </c>
      <c r="J144" s="54">
        <f>IF(E8=0,IF(E144=0,0,100%),(E144)/E8)</f>
        <v>4.8325073515803325E-4</v>
      </c>
      <c r="K144" s="53">
        <f>IF(F8=0,IF(F144=0,0,100%),(F144)/F8)</f>
        <v>5.2896192481687845E-4</v>
      </c>
      <c r="L144" s="11"/>
    </row>
    <row r="145" spans="1:12" ht="13.2" x14ac:dyDescent="0.3">
      <c r="A145" s="2" t="s">
        <v>214</v>
      </c>
      <c r="B145" s="8">
        <f>SUM('Minor ComplaintCodes-NF'!B145,'Minor ComplaintCodes-BC-OT'!B145)</f>
        <v>287</v>
      </c>
      <c r="C145" s="8">
        <f>SUM('Minor ComplaintCodes-NF'!C145,'Minor ComplaintCodes-BC-OT'!C145)</f>
        <v>274</v>
      </c>
      <c r="D145" s="8">
        <f>SUM('Minor ComplaintCodes-NF'!D145,'Minor ComplaintCodes-BC-OT'!D145)</f>
        <v>167</v>
      </c>
      <c r="E145" s="8">
        <f>SUM('Minor ComplaintCodes-NF'!E145,'Minor ComplaintCodes-BC-OT'!E145)</f>
        <v>156</v>
      </c>
      <c r="F145" s="8">
        <f>SUM('Minor ComplaintCodes-NF'!F145,'Minor ComplaintCodes-BC-OT'!F145)</f>
        <v>226</v>
      </c>
      <c r="G145" s="52">
        <f>IF(B8=0,IF(B145=0,0,100%),(B145)/B8)</f>
        <v>1.4404882602716349E-3</v>
      </c>
      <c r="H145" s="54">
        <f>IF(C8=0,IF(C145=0,0,100%),(C145)/C8)</f>
        <v>1.3734817763029279E-3</v>
      </c>
      <c r="I145" s="141">
        <f>IF(D8=0,IF(D145=0,0,100%),(D145)/D8)</f>
        <v>8.289486746748734E-4</v>
      </c>
      <c r="J145" s="54">
        <f>IF(E8=0,IF(E145=0,0,100%),(E145)/E8)</f>
        <v>8.0199058175162965E-4</v>
      </c>
      <c r="K145" s="53">
        <f>IF(F8=0,IF(F145=0,0,100%),(F145)/F8)</f>
        <v>1.1385275715106145E-3</v>
      </c>
      <c r="L145" s="11"/>
    </row>
    <row r="146" spans="1:12" ht="13.2" x14ac:dyDescent="0.3">
      <c r="A146" s="2" t="s">
        <v>215</v>
      </c>
      <c r="B146" s="8">
        <f>SUM('Minor ComplaintCodes-NF'!B146,'Minor ComplaintCodes-BC-OT'!B146)</f>
        <v>2604</v>
      </c>
      <c r="C146" s="8">
        <f>SUM('Minor ComplaintCodes-NF'!C146,'Minor ComplaintCodes-BC-OT'!C146)</f>
        <v>2553</v>
      </c>
      <c r="D146" s="8">
        <f>SUM('Minor ComplaintCodes-NF'!D146,'Minor ComplaintCodes-BC-OT'!D146)</f>
        <v>2515</v>
      </c>
      <c r="E146" s="8">
        <f>SUM('Minor ComplaintCodes-NF'!E146,'Minor ComplaintCodes-BC-OT'!E146)</f>
        <v>2297</v>
      </c>
      <c r="F146" s="8">
        <f>SUM('Minor ComplaintCodes-NF'!F146,'Minor ComplaintCodes-BC-OT'!F146)</f>
        <v>2025</v>
      </c>
      <c r="G146" s="52">
        <f>IF(B8=0,IF(B146=0,0,100%),(B146)/B8)</f>
        <v>1.3069795922464589E-2</v>
      </c>
      <c r="H146" s="54">
        <f>IF(C8=0,IF(C146=0,0,100%),(C146)/C8)</f>
        <v>1.2797441514238594E-2</v>
      </c>
      <c r="I146" s="141">
        <f>IF(D8=0,IF(D146=0,0,100%),(D146)/D8)</f>
        <v>1.2483867765313213E-2</v>
      </c>
      <c r="J146" s="54">
        <f>IF(E8=0,IF(E146=0,0,100%),(E146)/E8)</f>
        <v>1.1808797219765983E-2</v>
      </c>
      <c r="K146" s="53">
        <f>IF(F8=0,IF(F146=0,0,100%),(F146)/F8)</f>
        <v>1.0201408550039799E-2</v>
      </c>
      <c r="L146" s="11"/>
    </row>
    <row r="147" spans="1:12" ht="26.4" x14ac:dyDescent="0.3">
      <c r="A147" s="2" t="s">
        <v>216</v>
      </c>
      <c r="B147" s="8">
        <f>SUM('Minor ComplaintCodes-NF'!B147,'Minor ComplaintCodes-BC-OT'!B147)</f>
        <v>2241</v>
      </c>
      <c r="C147" s="8">
        <f>SUM('Minor ComplaintCodes-NF'!C147,'Minor ComplaintCodes-BC-OT'!C147)</f>
        <v>2275</v>
      </c>
      <c r="D147" s="8">
        <f>SUM('Minor ComplaintCodes-NF'!D147,'Minor ComplaintCodes-BC-OT'!D147)</f>
        <v>2156</v>
      </c>
      <c r="E147" s="8">
        <f>SUM('Minor ComplaintCodes-NF'!E147,'Minor ComplaintCodes-BC-OT'!E147)</f>
        <v>1969</v>
      </c>
      <c r="F147" s="8">
        <f>SUM('Minor ComplaintCodes-NF'!F147,'Minor ComplaintCodes-BC-OT'!F147)</f>
        <v>2008</v>
      </c>
      <c r="G147" s="52">
        <f>IF(B8=0,IF(B147=0,0,100%),(B147)/B8)</f>
        <v>1.1247854324978167E-2</v>
      </c>
      <c r="H147" s="54">
        <f>IF(C8=0,IF(C147=0,0,100%),(C147)/C8)</f>
        <v>1.1403908909084529E-2</v>
      </c>
      <c r="I147" s="141">
        <f>IF(D8=0,IF(D147=0,0,100%),(D147)/D8)</f>
        <v>1.0701876302988186E-2</v>
      </c>
      <c r="J147" s="54">
        <f>IF(E8=0,IF(E147=0,0,100%),(E147)/E8)</f>
        <v>1.0122560611980505E-2</v>
      </c>
      <c r="K147" s="53">
        <f>IF(F8=0,IF(F147=0,0,100%),(F147)/F8)</f>
        <v>1.0115767095545637E-2</v>
      </c>
      <c r="L147" s="11"/>
    </row>
    <row r="148" spans="1:12" ht="26.4" x14ac:dyDescent="0.3">
      <c r="A148" s="2" t="s">
        <v>217</v>
      </c>
      <c r="B148" s="8">
        <f>SUM('Minor ComplaintCodes-NF'!B148,'Minor ComplaintCodes-BC-OT'!B148)</f>
        <v>2760</v>
      </c>
      <c r="C148" s="8">
        <f>SUM('Minor ComplaintCodes-NF'!C148,'Minor ComplaintCodes-BC-OT'!C148)</f>
        <v>2594</v>
      </c>
      <c r="D148" s="8">
        <f>SUM('Minor ComplaintCodes-NF'!D148,'Minor ComplaintCodes-BC-OT'!D148)</f>
        <v>2495</v>
      </c>
      <c r="E148" s="8">
        <f>SUM('Minor ComplaintCodes-NF'!E148,'Minor ComplaintCodes-BC-OT'!E148)</f>
        <v>2417</v>
      </c>
      <c r="F148" s="8">
        <f>SUM('Minor ComplaintCodes-NF'!F148,'Minor ComplaintCodes-BC-OT'!F148)</f>
        <v>2450</v>
      </c>
      <c r="G148" s="52">
        <f>IF(B8=0,IF(B148=0,0,100%),(B148)/B8)</f>
        <v>1.3852779088326524E-2</v>
      </c>
      <c r="H148" s="54">
        <f>IF(C8=0,IF(C148=0,0,100%),(C148)/C8)</f>
        <v>1.3002962509962756E-2</v>
      </c>
      <c r="I148" s="141">
        <f>IF(D8=0,IF(D148=0,0,100%),(D148)/D8)</f>
        <v>1.2384592474932989E-2</v>
      </c>
      <c r="J148" s="54">
        <f>IF(E8=0,IF(E148=0,0,100%),(E148)/E8)</f>
        <v>1.2425713051882621E-2</v>
      </c>
      <c r="K148" s="53">
        <f>IF(F8=0,IF(F148=0,0,100%),(F148)/F8)</f>
        <v>1.234244491239383E-2</v>
      </c>
      <c r="L148" s="11"/>
    </row>
    <row r="149" spans="1:12" ht="13.2" x14ac:dyDescent="0.3">
      <c r="A149" s="2" t="s">
        <v>218</v>
      </c>
      <c r="B149" s="8">
        <f>SUM('Minor ComplaintCodes-NF'!B149,'Minor ComplaintCodes-BC-OT'!B149)</f>
        <v>244</v>
      </c>
      <c r="C149" s="8">
        <f>SUM('Minor ComplaintCodes-NF'!C149,'Minor ComplaintCodes-BC-OT'!C149)</f>
        <v>260</v>
      </c>
      <c r="D149" s="8">
        <f>SUM('Minor ComplaintCodes-NF'!D149,'Minor ComplaintCodes-BC-OT'!D149)</f>
        <v>248</v>
      </c>
      <c r="E149" s="8">
        <f>SUM('Minor ComplaintCodes-NF'!E149,'Minor ComplaintCodes-BC-OT'!E149)</f>
        <v>240</v>
      </c>
      <c r="F149" s="8">
        <f>SUM('Minor ComplaintCodes-NF'!F149,'Minor ComplaintCodes-BC-OT'!F149)</f>
        <v>261</v>
      </c>
      <c r="G149" s="52">
        <f>IF(B8=0,IF(B149=0,0,100%),(B149)/B8)</f>
        <v>1.2246659773737941E-3</v>
      </c>
      <c r="H149" s="54">
        <f>IF(C8=0,IF(C149=0,0,100%),(C149)/C8)</f>
        <v>1.3033038753239462E-3</v>
      </c>
      <c r="I149" s="141">
        <f>IF(D8=0,IF(D149=0,0,100%),(D149)/D8)</f>
        <v>1.2310136007147822E-3</v>
      </c>
      <c r="J149" s="54">
        <f>IF(E8=0,IF(E149=0,0,100%),(E149)/E8)</f>
        <v>1.2338316642332764E-3</v>
      </c>
      <c r="K149" s="53">
        <f>IF(F8=0,IF(F149=0,0,100%),(F149)/F8)</f>
        <v>1.3148482131162406E-3</v>
      </c>
      <c r="L149" s="11"/>
    </row>
    <row r="150" spans="1:12" ht="26.4" x14ac:dyDescent="0.3">
      <c r="A150" s="2" t="s">
        <v>219</v>
      </c>
      <c r="B150" s="8">
        <f>SUM('Minor ComplaintCodes-NF'!B150,'Minor ComplaintCodes-BC-OT'!B150)</f>
        <v>183</v>
      </c>
      <c r="C150" s="8">
        <f>SUM('Minor ComplaintCodes-NF'!C150,'Minor ComplaintCodes-BC-OT'!C150)</f>
        <v>186</v>
      </c>
      <c r="D150" s="8">
        <f>SUM('Minor ComplaintCodes-NF'!D150,'Minor ComplaintCodes-BC-OT'!D150)</f>
        <v>197</v>
      </c>
      <c r="E150" s="8">
        <f>SUM('Minor ComplaintCodes-NF'!E150,'Minor ComplaintCodes-BC-OT'!E150)</f>
        <v>182</v>
      </c>
      <c r="F150" s="8">
        <f>SUM('Minor ComplaintCodes-NF'!F150,'Minor ComplaintCodes-BC-OT'!F150)</f>
        <v>142</v>
      </c>
      <c r="G150" s="52">
        <f>IF(B8=0,IF(B150=0,0,100%),(B150)/B8)</f>
        <v>9.1849948303034557E-4</v>
      </c>
      <c r="H150" s="54">
        <f>IF(C8=0,IF(C150=0,0,100%),(C150)/C8)</f>
        <v>9.323635415779E-4</v>
      </c>
      <c r="I150" s="141">
        <f>IF(D8=0,IF(D150=0,0,100%),(D150)/D8)</f>
        <v>9.7786161024521006E-4</v>
      </c>
      <c r="J150" s="54">
        <f>IF(E8=0,IF(E150=0,0,100%),(E150)/E8)</f>
        <v>9.3565567871023469E-4</v>
      </c>
      <c r="K150" s="53">
        <f>IF(F8=0,IF(F150=0,0,100%),(F150)/F8)</f>
        <v>7.1535803165711175E-4</v>
      </c>
      <c r="L150" s="11"/>
    </row>
    <row r="151" spans="1:12" ht="12.75" customHeight="1" x14ac:dyDescent="0.3">
      <c r="A151" s="2" t="s">
        <v>220</v>
      </c>
      <c r="B151" s="8">
        <f>SUM('Minor ComplaintCodes-NF'!B151,'Minor ComplaintCodes-BC-OT'!B151)</f>
        <v>210</v>
      </c>
      <c r="C151" s="8">
        <f>SUM('Minor ComplaintCodes-NF'!C151,'Minor ComplaintCodes-BC-OT'!C151)</f>
        <v>220</v>
      </c>
      <c r="D151" s="8">
        <f>SUM('Minor ComplaintCodes-NF'!D151,'Minor ComplaintCodes-BC-OT'!D151)</f>
        <v>205</v>
      </c>
      <c r="E151" s="8">
        <f>SUM('Minor ComplaintCodes-NF'!E151,'Minor ComplaintCodes-BC-OT'!E151)</f>
        <v>208</v>
      </c>
      <c r="F151" s="8">
        <f>SUM('Minor ComplaintCodes-NF'!F151,'Minor ComplaintCodes-BC-OT'!F151)</f>
        <v>193</v>
      </c>
      <c r="G151" s="52">
        <f>IF(B8=0,IF(B151=0,0,100%),(B151)/B8)</f>
        <v>1.0540158001987572E-3</v>
      </c>
      <c r="H151" s="54">
        <f>IF(C8=0,IF(C151=0,0,100%),(C151)/C8)</f>
        <v>1.1027955868125698E-3</v>
      </c>
      <c r="I151" s="141">
        <f>IF(D8=0,IF(D151=0,0,100%),(D151)/D8)</f>
        <v>1.0175717263972996E-3</v>
      </c>
      <c r="J151" s="54">
        <f>IF(E8=0,IF(E151=0,0,100%),(E151)/E8)</f>
        <v>1.0693207756688396E-3</v>
      </c>
      <c r="K151" s="53">
        <f>IF(F8=0,IF(F151=0,0,100%),(F151)/F8)</f>
        <v>9.7228239513959562E-4</v>
      </c>
      <c r="L151" s="11"/>
    </row>
    <row r="152" spans="1:12" ht="12.75" customHeight="1" x14ac:dyDescent="0.3">
      <c r="A152" s="2" t="s">
        <v>221</v>
      </c>
      <c r="B152" s="8">
        <f>SUM('Minor ComplaintCodes-NF'!B152,'Minor ComplaintCodes-BC-OT'!B152)</f>
        <v>181</v>
      </c>
      <c r="C152" s="8">
        <f>SUM('Minor ComplaintCodes-NF'!C152,'Minor ComplaintCodes-BC-OT'!C152)</f>
        <v>141</v>
      </c>
      <c r="D152" s="8">
        <f>SUM('Minor ComplaintCodes-NF'!D152,'Minor ComplaintCodes-BC-OT'!D152)</f>
        <v>122</v>
      </c>
      <c r="E152" s="8">
        <f>SUM('Minor ComplaintCodes-NF'!E152,'Minor ComplaintCodes-BC-OT'!E152)</f>
        <v>110</v>
      </c>
      <c r="F152" s="8">
        <f>SUM('Minor ComplaintCodes-NF'!F152,'Minor ComplaintCodes-BC-OT'!F152)</f>
        <v>100</v>
      </c>
      <c r="G152" s="52">
        <f>IF(B8=0,IF(B152=0,0,100%),(B152)/B8)</f>
        <v>9.0846123731416696E-4</v>
      </c>
      <c r="H152" s="54">
        <f>IF(C8=0,IF(C152=0,0,100%),(C152)/C8)</f>
        <v>7.0679171700260162E-4</v>
      </c>
      <c r="I152" s="141">
        <f>IF(D8=0,IF(D152=0,0,100%),(D152)/D8)</f>
        <v>6.0557927131936863E-4</v>
      </c>
      <c r="J152" s="54">
        <f>IF(E8=0,IF(E152=0,0,100%),(E152)/E8)</f>
        <v>5.6550617944025174E-4</v>
      </c>
      <c r="K152" s="53">
        <f>IF(F8=0,IF(F152=0,0,100%),(F152)/F8)</f>
        <v>5.0377326173036037E-4</v>
      </c>
      <c r="L152" s="11"/>
    </row>
    <row r="153" spans="1:12" ht="12.75" customHeight="1" x14ac:dyDescent="0.3">
      <c r="A153" s="2" t="s">
        <v>222</v>
      </c>
      <c r="B153" s="8">
        <f>SUM('Minor ComplaintCodes-NF'!B153,'Minor ComplaintCodes-BC-OT'!B153)</f>
        <v>589</v>
      </c>
      <c r="C153" s="8">
        <f>SUM('Minor ComplaintCodes-NF'!C153,'Minor ComplaintCodes-BC-OT'!C153)</f>
        <v>622</v>
      </c>
      <c r="D153" s="8">
        <f>SUM('Minor ComplaintCodes-NF'!D153,'Minor ComplaintCodes-BC-OT'!D153)</f>
        <v>633</v>
      </c>
      <c r="E153" s="8">
        <f>SUM('Minor ComplaintCodes-NF'!E153,'Minor ComplaintCodes-BC-OT'!E153)</f>
        <v>642</v>
      </c>
      <c r="F153" s="8">
        <f>SUM('Minor ComplaintCodes-NF'!F153,'Minor ComplaintCodes-BC-OT'!F153)</f>
        <v>662</v>
      </c>
      <c r="G153" s="52">
        <f>IF(B8=0,IF(B153=0,0,100%),(B153)/B8)</f>
        <v>2.9562633634146098E-3</v>
      </c>
      <c r="H153" s="54">
        <f>IF(C8=0,IF(C153=0,0,100%),(C153)/C8)</f>
        <v>3.117903886351902E-3</v>
      </c>
      <c r="I153" s="141">
        <f>IF(D8=0,IF(D153=0,0,100%),(D153)/D8)</f>
        <v>3.1420629405341013E-3</v>
      </c>
      <c r="J153" s="54">
        <f>IF(E8=0,IF(E153=0,0,100%),(E153)/E8)</f>
        <v>3.3004997018240144E-3</v>
      </c>
      <c r="K153" s="53">
        <f>IF(F8=0,IF(F153=0,0,100%),(F153)/F8)</f>
        <v>3.3349789926549857E-3</v>
      </c>
      <c r="L153" s="11"/>
    </row>
    <row r="154" spans="1:12" ht="12.75" customHeight="1" x14ac:dyDescent="0.3">
      <c r="A154" s="2" t="s">
        <v>223</v>
      </c>
      <c r="B154" s="8">
        <f>SUM('Minor ComplaintCodes-NF'!B154,'Minor ComplaintCodes-BC-OT'!B154)</f>
        <v>2638</v>
      </c>
      <c r="C154" s="8">
        <f>SUM('Minor ComplaintCodes-NF'!C154,'Minor ComplaintCodes-BC-OT'!C154)</f>
        <v>2780</v>
      </c>
      <c r="D154" s="8">
        <f>SUM('Minor ComplaintCodes-NF'!D154,'Minor ComplaintCodes-BC-OT'!D154)</f>
        <v>2868</v>
      </c>
      <c r="E154" s="8">
        <f>SUM('Minor ComplaintCodes-NF'!E154,'Minor ComplaintCodes-BC-OT'!E154)</f>
        <v>2212</v>
      </c>
      <c r="F154" s="8">
        <f>SUM('Minor ComplaintCodes-NF'!F154,'Minor ComplaintCodes-BC-OT'!F154)</f>
        <v>2170</v>
      </c>
      <c r="G154" s="52">
        <f>IF(B8=0,IF(B154=0,0,100%),(B154)/B8)</f>
        <v>1.3240446099639628E-2</v>
      </c>
      <c r="H154" s="54">
        <f>IF(C8=0,IF(C154=0,0,100%),(C154)/C8)</f>
        <v>1.3935326051540655E-2</v>
      </c>
      <c r="I154" s="141">
        <f>IF(D8=0,IF(D154=0,0,100%),(D154)/D8)</f>
        <v>1.4236076640524174E-2</v>
      </c>
      <c r="J154" s="54">
        <f>IF(E8=0,IF(E154=0,0,100%),(E154)/E8)</f>
        <v>1.1371815172016698E-2</v>
      </c>
      <c r="K154" s="53">
        <f>IF(F8=0,IF(F154=0,0,100%),(F154)/F8)</f>
        <v>1.093187977954882E-2</v>
      </c>
      <c r="L154" s="11"/>
    </row>
    <row r="155" spans="1:12" ht="12.75" customHeight="1" x14ac:dyDescent="0.3">
      <c r="A155" s="3" t="s">
        <v>224</v>
      </c>
      <c r="B155" s="8">
        <f>SUM('Minor ComplaintCodes-NF'!B155,'Minor ComplaintCodes-BC-OT'!B155)</f>
        <v>12884</v>
      </c>
      <c r="C155" s="8">
        <f>SUM('Minor ComplaintCodes-NF'!C155,'Minor ComplaintCodes-BC-OT'!C155)</f>
        <v>12872</v>
      </c>
      <c r="D155" s="8">
        <f>SUM('Minor ComplaintCodes-NF'!D155,'Minor ComplaintCodes-BC-OT'!D155)</f>
        <v>12549</v>
      </c>
      <c r="E155" s="8">
        <f>SUM('Minor ComplaintCodes-NF'!E155,'Minor ComplaintCodes-BC-OT'!E155)</f>
        <v>11322</v>
      </c>
      <c r="F155" s="8">
        <f>SUM('Minor ComplaintCodes-NF'!F155,'Minor ComplaintCodes-BC-OT'!F155)</f>
        <v>11202</v>
      </c>
      <c r="G155" s="52">
        <f>IF(B8=0,IF(B155=0,0,100%),(B155)/B8)</f>
        <v>6.4666378903622798E-2</v>
      </c>
      <c r="H155" s="54">
        <f>IF(C8=0,IF(C155=0,0,100%),(C155)/C8)</f>
        <v>6.4523567242960905E-2</v>
      </c>
      <c r="I155" s="141">
        <f>IF(D8=0,IF(D155=0,0,100%),(D155)/D8)</f>
        <v>6.2290280949071776E-2</v>
      </c>
      <c r="J155" s="54">
        <f>IF(E8=0,IF(E155=0,0,100%),(E155)/E8)</f>
        <v>5.8206008760204819E-2</v>
      </c>
      <c r="K155" s="53">
        <f>IF(F8=0,IF(F155=0,0,100%),(F155)/F8)</f>
        <v>5.6432680779034974E-2</v>
      </c>
      <c r="L155" s="11"/>
    </row>
    <row r="156" spans="1:12" ht="12.75" customHeight="1" x14ac:dyDescent="0.3">
      <c r="A156" s="70" t="s">
        <v>45</v>
      </c>
      <c r="B156" s="164"/>
      <c r="C156" s="164"/>
      <c r="D156" s="164"/>
      <c r="E156" s="164"/>
      <c r="F156" s="165"/>
      <c r="G156" s="128"/>
      <c r="H156" s="73"/>
      <c r="I156" s="166"/>
      <c r="J156" s="73"/>
      <c r="K156" s="131"/>
      <c r="L156" s="11"/>
    </row>
    <row r="157" spans="1:12" ht="12.75" customHeight="1" x14ac:dyDescent="0.3">
      <c r="A157" s="74" t="s">
        <v>226</v>
      </c>
      <c r="B157" s="167">
        <f>'Minor ComplaintCodes-BC-OT'!B158</f>
        <v>1696</v>
      </c>
      <c r="C157" s="167">
        <f>'Minor ComplaintCodes-BC-OT'!C158</f>
        <v>1444</v>
      </c>
      <c r="D157" s="167">
        <f>'Minor ComplaintCodes-BC-OT'!D158</f>
        <v>1277</v>
      </c>
      <c r="E157" s="167">
        <f>'Minor ComplaintCodes-BC-OT'!E158</f>
        <v>1068</v>
      </c>
      <c r="F157" s="167">
        <f>'Minor ComplaintCodes-BC-OT'!F158</f>
        <v>1132</v>
      </c>
      <c r="G157" s="168">
        <f>IF(B8=0,IF(B157=0,0,100%),(B157)/B8)</f>
        <v>8.5124323673194877E-3</v>
      </c>
      <c r="H157" s="169">
        <f>IF(C8=0,IF(C157=0,0,100%),(C157)/C8)</f>
        <v>7.2383492152606858E-3</v>
      </c>
      <c r="I157" s="170">
        <f>IF(D8=0,IF(D157=0,0,100%),(D157)/D8)</f>
        <v>6.3387272907773256E-3</v>
      </c>
      <c r="J157" s="169">
        <f>IF(E8=0,IF(E157=0,0,100%),(E157)/E8)</f>
        <v>5.4905509058380802E-3</v>
      </c>
      <c r="K157" s="171">
        <f>IF(F8=0,IF(F157=0,0,100%),(F157)/F8)</f>
        <v>5.7027133227876801E-3</v>
      </c>
      <c r="L157" s="11"/>
    </row>
    <row r="158" spans="1:12" ht="12.75" customHeight="1" x14ac:dyDescent="0.3">
      <c r="A158" s="74" t="s">
        <v>227</v>
      </c>
      <c r="B158" s="167">
        <f>'Minor ComplaintCodes-BC-OT'!B159</f>
        <v>337</v>
      </c>
      <c r="C158" s="167">
        <f>'Minor ComplaintCodes-BC-OT'!C159</f>
        <v>428</v>
      </c>
      <c r="D158" s="167">
        <f>'Minor ComplaintCodes-BC-OT'!D159</f>
        <v>444</v>
      </c>
      <c r="E158" s="167">
        <f>'Minor ComplaintCodes-BC-OT'!E159</f>
        <v>457</v>
      </c>
      <c r="F158" s="167">
        <f>'Minor ComplaintCodes-BC-OT'!F159</f>
        <v>430</v>
      </c>
      <c r="G158" s="168">
        <f>IF(B8=0,IF(B158=0,0,100%),(B158)/B8)</f>
        <v>1.6914444031761009E-3</v>
      </c>
      <c r="H158" s="169">
        <f>IF(C8=0,IF(C158=0,0,100%),(C158)/C8)</f>
        <v>2.1454386870717267E-3</v>
      </c>
      <c r="I158" s="170">
        <f>IF(D8=0,IF(D158=0,0,100%),(D158)/D8)</f>
        <v>2.2039114464409808E-3</v>
      </c>
      <c r="J158" s="169">
        <f>IF(E8=0,IF(E158=0,0,100%),(E158)/E8)</f>
        <v>2.3494211273108641E-3</v>
      </c>
      <c r="K158" s="171">
        <f>IF(F8=0,IF(F158=0,0,100%),(F158)/F8)</f>
        <v>2.1662250254405498E-3</v>
      </c>
    </row>
    <row r="159" spans="1:12" ht="26.4" x14ac:dyDescent="0.3">
      <c r="A159" s="74" t="s">
        <v>228</v>
      </c>
      <c r="B159" s="167">
        <f>'Minor ComplaintCodes-BC-OT'!B160</f>
        <v>1213</v>
      </c>
      <c r="C159" s="167">
        <f>'Minor ComplaintCodes-BC-OT'!C160</f>
        <v>1606</v>
      </c>
      <c r="D159" s="167">
        <f>'Minor ComplaintCodes-BC-OT'!D160</f>
        <v>1299</v>
      </c>
      <c r="E159" s="167">
        <f>'Minor ComplaintCodes-BC-OT'!E160</f>
        <v>1446</v>
      </c>
      <c r="F159" s="167">
        <f>'Minor ComplaintCodes-BC-OT'!F160</f>
        <v>1030</v>
      </c>
      <c r="G159" s="168">
        <f>IF(B8=0,IF(B159=0,0,100%),(B159)/B8)</f>
        <v>6.0881960268623454E-3</v>
      </c>
      <c r="H159" s="169">
        <f>IF(C8=0,IF(C159=0,0,100%),(C159)/C8)</f>
        <v>8.0504077837317608E-3</v>
      </c>
      <c r="I159" s="170">
        <f>IF(D8=0,IF(D159=0,0,100%),(D159)/D8)</f>
        <v>6.4479301101955724E-3</v>
      </c>
      <c r="J159" s="169">
        <f>IF(E8=0,IF(E159=0,0,100%),(E159)/E8)</f>
        <v>7.4338357770054909E-3</v>
      </c>
      <c r="K159" s="171">
        <f>IF(F8=0,IF(F159=0,0,100%),(F159)/F8)</f>
        <v>5.188864595822712E-3</v>
      </c>
    </row>
    <row r="160" spans="1:12" x14ac:dyDescent="0.3">
      <c r="A160" s="74" t="s">
        <v>229</v>
      </c>
      <c r="B160" s="167">
        <f>'Minor ComplaintCodes-BC-OT'!B161</f>
        <v>840</v>
      </c>
      <c r="C160" s="167">
        <f>'Minor ComplaintCodes-BC-OT'!C161</f>
        <v>600</v>
      </c>
      <c r="D160" s="167">
        <f>'Minor ComplaintCodes-BC-OT'!D161</f>
        <v>453</v>
      </c>
      <c r="E160" s="167">
        <f>'Minor ComplaintCodes-BC-OT'!E161</f>
        <v>424</v>
      </c>
      <c r="F160" s="167">
        <f>'Minor ComplaintCodes-BC-OT'!F161</f>
        <v>496</v>
      </c>
      <c r="G160" s="168">
        <f>IF(B8=0,IF(B160=0,0,100%),(B160)/B8)</f>
        <v>4.216063200795029E-3</v>
      </c>
      <c r="H160" s="169">
        <f>IF(C8=0,IF(C160=0,0,100%),(C160)/C8)</f>
        <v>3.0076243276706449E-3</v>
      </c>
      <c r="I160" s="170">
        <f>IF(D8=0,IF(D160=0,0,100%),(D160)/D8)</f>
        <v>2.2485853271120818E-3</v>
      </c>
      <c r="J160" s="169">
        <f>IF(E8=0,IF(E160=0,0,100%),(E160)/E8)</f>
        <v>2.1797692734787885E-3</v>
      </c>
      <c r="K160" s="171">
        <f>IF(F8=0,IF(F160=0,0,100%),(F160)/F8)</f>
        <v>2.4987153781825876E-3</v>
      </c>
    </row>
    <row r="161" spans="1:12" ht="26.4" x14ac:dyDescent="0.3">
      <c r="A161" s="172" t="s">
        <v>230</v>
      </c>
      <c r="B161" s="173">
        <f>SUM(B157:B160)</f>
        <v>4086</v>
      </c>
      <c r="C161" s="173">
        <f>SUM(C157:C160)</f>
        <v>4078</v>
      </c>
      <c r="D161" s="173">
        <f>SUM(D157:D160)</f>
        <v>3473</v>
      </c>
      <c r="E161" s="173">
        <f>SUM(E157:E160)</f>
        <v>3395</v>
      </c>
      <c r="F161" s="173">
        <f>SUM(F157:F160)</f>
        <v>3088</v>
      </c>
      <c r="G161" s="168">
        <f>IF(B8=0,IF(B161=0,0,100%),(B161)/B8)</f>
        <v>2.0508135998152963E-2</v>
      </c>
      <c r="H161" s="169">
        <f>IF(C8=0,IF(C161=0,0,100%),(C161)/C8)</f>
        <v>2.0441820013734818E-2</v>
      </c>
      <c r="I161" s="170">
        <f>IF(D8=0,IF(D161=0,0,100%),(D161)/D8)</f>
        <v>1.7239154174525959E-2</v>
      </c>
      <c r="J161" s="169">
        <f>IF(E8=0,IF(E161=0,0,100%),(E161)/E8)</f>
        <v>1.7453577083633223E-2</v>
      </c>
      <c r="K161" s="171">
        <f>IF(F8=0,IF(F161=0,0,100%),(F161)/F8)</f>
        <v>1.555651832223353E-2</v>
      </c>
    </row>
    <row r="162" spans="1:12" ht="12.75" customHeight="1" x14ac:dyDescent="0.3">
      <c r="A162" s="41"/>
      <c r="B162" s="42"/>
      <c r="C162" s="42"/>
      <c r="D162" s="42"/>
      <c r="E162" s="42"/>
      <c r="F162" s="42"/>
      <c r="G162" s="43"/>
      <c r="H162" s="43"/>
      <c r="I162" s="43"/>
      <c r="J162" s="43"/>
      <c r="K162" s="43"/>
    </row>
    <row r="163" spans="1:12" x14ac:dyDescent="0.3">
      <c r="A163" s="45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2" x14ac:dyDescent="0.3">
      <c r="A164" s="45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2" x14ac:dyDescent="0.3">
      <c r="A165" s="45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2" x14ac:dyDescent="0.3">
      <c r="A166" s="4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"/>
    </row>
    <row r="167" spans="1:12" x14ac:dyDescent="0.3">
      <c r="A167" s="4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</row>
    <row r="168" spans="1:12" x14ac:dyDescent="0.3">
      <c r="A168" s="4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"/>
    </row>
    <row r="169" spans="1:12" x14ac:dyDescent="0.3">
      <c r="A169" s="4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"/>
    </row>
    <row r="170" spans="1:12" x14ac:dyDescent="0.3">
      <c r="A170" s="4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"/>
    </row>
    <row r="171" spans="1:12" x14ac:dyDescent="0.3">
      <c r="A171" s="45"/>
      <c r="L171" s="11"/>
    </row>
    <row r="172" spans="1:12" ht="13.2" x14ac:dyDescent="0.3">
      <c r="L172" s="11"/>
    </row>
    <row r="178" spans="1:1" x14ac:dyDescent="0.3">
      <c r="A178" s="44"/>
    </row>
  </sheetData>
  <phoneticPr fontId="0" type="noConversion"/>
  <conditionalFormatting sqref="G10:K161">
    <cfRule type="cellIs" dxfId="6" priority="1" operator="lessThan">
      <formula>0</formula>
    </cfRule>
  </conditionalFormatting>
  <hyperlinks>
    <hyperlink ref="I5" location="TOC!A1" display="Table of Content"/>
  </hyperlinks>
  <pageMargins left="0.63" right="0.63" top="0.75" bottom="0.75" header="0.31" footer="0.31"/>
  <pageSetup orientation="landscape"/>
  <headerFooter>
    <oddHeader>&amp;L&amp;"Arial,Regular"&amp;9&amp;K000000NORS ORT Multi-Year Complaints Trend Report  {&amp;A}</oddHeader>
    <oddFooter>&amp;L&amp;"Arial,Regular"&amp;7Included in Report: {0}
Excluded from Report: {1}
&amp;R&amp;7&amp;P of &amp;N</oddFooter>
    <firstFooter>&amp;L&amp;"Arial,Regular"&amp;8Minor Complaint Code Information - All Facilities/Settings&amp;C&amp;"Arial,Regular"&amp;8&amp;D &amp;T &amp;R&amp;"Arial,Regular"&amp;8&amp;P of &amp;N</firstFooter>
  </headerFooter>
  <rowBreaks count="6" manualBreakCount="6">
    <brk id="25" max="1048575" man="1"/>
    <brk id="47" max="1048575" man="1"/>
    <brk id="66" max="1048575" man="1"/>
    <brk id="94" max="1048575" man="1"/>
    <brk id="116" max="1048575" man="1"/>
    <brk id="141" max="104857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5" sqref="A25"/>
    </sheetView>
  </sheetViews>
  <sheetFormatPr defaultColWidth="11.44140625" defaultRowHeight="14.4" x14ac:dyDescent="0.3"/>
  <cols>
    <col min="1" max="1" width="41" style="46" customWidth="1"/>
    <col min="2" max="2" width="7.44140625" style="11" bestFit="1" customWidth="1"/>
    <col min="3" max="6" width="8" style="11" customWidth="1"/>
    <col min="7" max="11" width="8.6640625" style="11" customWidth="1"/>
    <col min="12" max="12" width="9.33203125" style="10" bestFit="1" customWidth="1"/>
    <col min="13" max="15" width="9.33203125" style="11" bestFit="1" customWidth="1"/>
    <col min="16" max="16" width="11.44140625" style="11" customWidth="1"/>
    <col min="17" max="21" width="9.33203125" style="11" bestFit="1" customWidth="1"/>
    <col min="22" max="22" width="11.44140625" style="11" customWidth="1"/>
    <col min="23" max="16384" width="11.44140625" style="11"/>
  </cols>
  <sheetData>
    <row r="1" spans="1:17" ht="12.75" customHeight="1" x14ac:dyDescent="0.3">
      <c r="A1" s="55" t="s">
        <v>64</v>
      </c>
      <c r="B1" s="16"/>
      <c r="C1" s="16"/>
      <c r="D1" s="16" t="s">
        <v>26</v>
      </c>
      <c r="E1" s="16"/>
      <c r="F1" s="16"/>
      <c r="G1" s="16"/>
      <c r="H1" s="16" t="s">
        <v>234</v>
      </c>
      <c r="I1" s="16"/>
      <c r="J1" s="17"/>
      <c r="M1" s="16"/>
      <c r="N1" s="16"/>
      <c r="O1" s="16"/>
      <c r="P1" s="16"/>
      <c r="Q1" s="16"/>
    </row>
    <row r="2" spans="1:17" ht="12.75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12.75" customHeight="1" x14ac:dyDescent="0.3">
      <c r="A3" s="11" t="s">
        <v>1</v>
      </c>
      <c r="B3" s="16"/>
      <c r="C3" s="16"/>
      <c r="D3" s="16"/>
      <c r="E3" s="16"/>
      <c r="F3" s="16"/>
      <c r="G3" s="16"/>
      <c r="H3" s="16"/>
      <c r="I3" s="16" t="str">
        <f ca="1">"Date: " &amp; TEXT(TODAY(),"m/d/yyyy")</f>
        <v>Date: 8/14/2020</v>
      </c>
      <c r="J3" s="16"/>
      <c r="K3" s="16"/>
      <c r="M3" s="16"/>
      <c r="N3" s="16"/>
      <c r="O3" s="16"/>
      <c r="P3" s="16"/>
      <c r="Q3" s="16"/>
    </row>
    <row r="4" spans="1:17" ht="12.75" customHeight="1" x14ac:dyDescent="0.3">
      <c r="A4" s="11" t="s">
        <v>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  <c r="N4" s="16"/>
      <c r="O4" s="16"/>
      <c r="P4" s="16"/>
      <c r="Q4" s="16"/>
    </row>
    <row r="5" spans="1:17" s="20" customFormat="1" ht="12.75" customHeight="1" x14ac:dyDescent="0.3">
      <c r="A5" s="18"/>
      <c r="B5" s="19"/>
      <c r="C5" s="19"/>
      <c r="D5" s="19"/>
      <c r="E5" s="19"/>
      <c r="F5" s="19"/>
      <c r="G5" s="19"/>
      <c r="H5" s="19"/>
      <c r="I5" s="48" t="s">
        <v>4</v>
      </c>
      <c r="J5" s="19"/>
      <c r="K5" s="19"/>
      <c r="L5" s="10"/>
      <c r="M5" s="19"/>
      <c r="N5" s="19"/>
      <c r="O5" s="19"/>
      <c r="P5" s="19"/>
      <c r="Q5" s="19"/>
    </row>
    <row r="6" spans="1:17" ht="12.75" customHeight="1" x14ac:dyDescent="0.3">
      <c r="A6" s="21" t="s">
        <v>86</v>
      </c>
      <c r="B6" s="22"/>
      <c r="C6" s="23"/>
      <c r="D6" s="23"/>
      <c r="E6" s="23"/>
      <c r="F6" s="24" t="s">
        <v>6</v>
      </c>
      <c r="G6" s="23"/>
      <c r="H6" s="23"/>
      <c r="I6" s="23"/>
      <c r="J6" s="23"/>
      <c r="K6" s="25"/>
    </row>
    <row r="7" spans="1:17" ht="12.75" customHeight="1" x14ac:dyDescent="0.3">
      <c r="A7" s="2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7" ht="12.75" customHeight="1" x14ac:dyDescent="0.3">
      <c r="A8" s="27" t="s">
        <v>88</v>
      </c>
      <c r="B8" s="28">
        <f>SUM(B16,B25,B34,B47,B52,B66,B75,B79,B85,B94,B106,B116,B125,B134,B141,B155)</f>
        <v>140145</v>
      </c>
      <c r="C8" s="28">
        <f>SUM(C16,C25,C34,C47,C52,C66,C75,C79,C85,C94,C106,C116,C125,C134,C141,C155)</f>
        <v>141203</v>
      </c>
      <c r="D8" s="28">
        <f>SUM(D16,D25,D34,D47,D52,D66,D75,D79,D85,D94,D106,D116,D125,D134,D141,D155)</f>
        <v>144003</v>
      </c>
      <c r="E8" s="28">
        <f>SUM(E16,E25,E34,E47,E52,E66,E75,E79,E85,E94,E106,E116,E125,E134,E141,E155)</f>
        <v>138723</v>
      </c>
      <c r="F8" s="28">
        <f>SUM(F16,F25,F34,F47,F52,F66,F75,F79,F85,F94,F106,F116,F125,F134,F141,F155)</f>
        <v>142051</v>
      </c>
      <c r="G8" s="29"/>
      <c r="H8" s="30"/>
      <c r="I8" s="30"/>
      <c r="J8" s="30"/>
      <c r="K8" s="30"/>
      <c r="L8" s="47"/>
    </row>
    <row r="9" spans="1:17" ht="12.75" customHeight="1" x14ac:dyDescent="0.3">
      <c r="A9" s="26" t="s">
        <v>9</v>
      </c>
      <c r="B9" s="28"/>
      <c r="C9" s="28"/>
      <c r="D9" s="28"/>
      <c r="E9" s="28"/>
      <c r="F9" s="31"/>
      <c r="G9" s="29"/>
      <c r="H9" s="30"/>
      <c r="I9" s="30"/>
      <c r="J9" s="30"/>
      <c r="K9" s="30"/>
    </row>
    <row r="10" spans="1:17" ht="12.75" customHeight="1" x14ac:dyDescent="0.3">
      <c r="A10" s="7" t="s">
        <v>89</v>
      </c>
      <c r="B10" s="8">
        <v>2895</v>
      </c>
      <c r="C10" s="8">
        <v>3129</v>
      </c>
      <c r="D10" s="8">
        <v>3243</v>
      </c>
      <c r="E10" s="8">
        <v>3188</v>
      </c>
      <c r="F10" s="9">
        <v>3632</v>
      </c>
      <c r="G10" s="52">
        <f>IF(B8=0,IF(B10=0,0,100%),(B10)/B8)</f>
        <v>2.0657176495772235E-2</v>
      </c>
      <c r="H10" s="54">
        <f>IF(C8=0,IF(C10=0,0,100%),(C10)/C8)</f>
        <v>2.2159585844493387E-2</v>
      </c>
      <c r="I10" s="141">
        <f>IF(D8=0,IF(D10=0,0,100%),(D10)/D8)</f>
        <v>2.2520364159080018E-2</v>
      </c>
      <c r="J10" s="54">
        <f>IF(E8=0,IF(E10=0,0,100%),(E10)/E8)</f>
        <v>2.2981048564405325E-2</v>
      </c>
      <c r="K10" s="53">
        <f>IF(F8=0,IF(F10=0,0,100%),(F10)/F8)</f>
        <v>2.556828181427797E-2</v>
      </c>
    </row>
    <row r="11" spans="1:17" ht="12.75" customHeight="1" x14ac:dyDescent="0.3">
      <c r="A11" s="7" t="s">
        <v>90</v>
      </c>
      <c r="B11" s="8">
        <v>776</v>
      </c>
      <c r="C11" s="8">
        <v>819</v>
      </c>
      <c r="D11" s="8">
        <v>839</v>
      </c>
      <c r="E11" s="8">
        <v>947</v>
      </c>
      <c r="F11" s="9">
        <v>1095</v>
      </c>
      <c r="G11" s="52">
        <f>IF(B8=0,IF(B11=0,0,100%),(B11)/B8)</f>
        <v>5.5371222662242677E-3</v>
      </c>
      <c r="H11" s="54">
        <f>IF(C8=0,IF(C11=0,0,100%),(C11)/C8)</f>
        <v>5.800160053256659E-3</v>
      </c>
      <c r="I11" s="141">
        <f>IF(D8=0,IF(D11=0,0,100%),(D11)/D8)</f>
        <v>5.8262675083157987E-3</v>
      </c>
      <c r="J11" s="54">
        <f>IF(E8=0,IF(E11=0,0,100%),(E11)/E8)</f>
        <v>6.826553635662435E-3</v>
      </c>
      <c r="K11" s="53">
        <f>IF(F8=0,IF(F11=0,0,100%),(F11)/F8)</f>
        <v>7.7084990601966902E-3</v>
      </c>
    </row>
    <row r="12" spans="1:17" ht="12.75" customHeight="1" x14ac:dyDescent="0.3">
      <c r="A12" s="7" t="s">
        <v>91</v>
      </c>
      <c r="B12" s="8">
        <v>1881</v>
      </c>
      <c r="C12" s="8">
        <v>1944</v>
      </c>
      <c r="D12" s="8">
        <v>2035</v>
      </c>
      <c r="E12" s="8">
        <v>2248</v>
      </c>
      <c r="F12" s="9">
        <v>2356</v>
      </c>
      <c r="G12" s="52">
        <f>IF(B8=0,IF(B12=0,0,100%),(B12)/B8)</f>
        <v>1.3421813122123516E-2</v>
      </c>
      <c r="H12" s="54">
        <f>IF(C8=0,IF(C12=0,0,100%),(C12)/C8)</f>
        <v>1.3767412873664158E-2</v>
      </c>
      <c r="I12" s="141">
        <f>IF(D8=0,IF(D12=0,0,100%),(D12)/D8)</f>
        <v>1.4131650035068714E-2</v>
      </c>
      <c r="J12" s="54">
        <f>IF(E8=0,IF(E12=0,0,100%),(E12)/E8)</f>
        <v>1.6204955198489076E-2</v>
      </c>
      <c r="K12" s="53">
        <f>IF(F8=0,IF(F12=0,0,100%),(F12)/F8)</f>
        <v>1.658559249846886E-2</v>
      </c>
    </row>
    <row r="13" spans="1:17" ht="12.75" customHeight="1" x14ac:dyDescent="0.3">
      <c r="A13" s="7" t="s">
        <v>92</v>
      </c>
      <c r="B13" s="12">
        <v>786</v>
      </c>
      <c r="C13" s="13">
        <v>788</v>
      </c>
      <c r="D13" s="13">
        <v>878</v>
      </c>
      <c r="E13" s="12">
        <v>918</v>
      </c>
      <c r="F13" s="14">
        <v>891</v>
      </c>
      <c r="G13" s="52">
        <f>IF(B8=0,IF(B13=0,0,100%),(B13)/B8)</f>
        <v>5.6084769346034461E-3</v>
      </c>
      <c r="H13" s="54">
        <f>IF(C8=0,IF(C13=0,0,100%),(C13)/C8)</f>
        <v>5.580617975538763E-3</v>
      </c>
      <c r="I13" s="141">
        <f>IF(D8=0,IF(D13=0,0,100%),(D13)/D8)</f>
        <v>6.0970951994055679E-3</v>
      </c>
      <c r="J13" s="54">
        <f>IF(E8=0,IF(E13=0,0,100%),(E13)/E8)</f>
        <v>6.6175039467139549E-3</v>
      </c>
      <c r="K13" s="53">
        <f>IF(F8=0,IF(F13=0,0,100%),(F13)/F8)</f>
        <v>6.2723951256942927E-3</v>
      </c>
    </row>
    <row r="14" spans="1:17" ht="12.75" customHeight="1" x14ac:dyDescent="0.3">
      <c r="A14" s="7" t="s">
        <v>93</v>
      </c>
      <c r="B14" s="8">
        <v>2012</v>
      </c>
      <c r="C14" s="8">
        <v>1781</v>
      </c>
      <c r="D14" s="8">
        <v>2121</v>
      </c>
      <c r="E14" s="8">
        <v>2257</v>
      </c>
      <c r="F14" s="9">
        <v>2244</v>
      </c>
      <c r="G14" s="52">
        <f>IF(B8=0,IF(B14=0,0,100%),(B14)/B8)</f>
        <v>1.4356559277890755E-2</v>
      </c>
      <c r="H14" s="54">
        <f>IF(C8=0,IF(C14=0,0,100%),(C14)/C8)</f>
        <v>1.2613046465018448E-2</v>
      </c>
      <c r="I14" s="141">
        <f>IF(D8=0,IF(D14=0,0,100%),(D14)/D8)</f>
        <v>1.4728859815420513E-2</v>
      </c>
      <c r="J14" s="54">
        <f>IF(E8=0,IF(E14=0,0,100%),(E14)/E8)</f>
        <v>1.626983268816274E-2</v>
      </c>
      <c r="K14" s="53">
        <f>IF(F8=0,IF(F14=0,0,100%),(F14)/F8)</f>
        <v>1.5797143279526367E-2</v>
      </c>
      <c r="L14" s="11"/>
    </row>
    <row r="15" spans="1:17" ht="12.75" customHeight="1" x14ac:dyDescent="0.3">
      <c r="A15" s="7" t="s">
        <v>94</v>
      </c>
      <c r="B15" s="8">
        <v>2987</v>
      </c>
      <c r="C15" s="8">
        <v>2764</v>
      </c>
      <c r="D15" s="8">
        <v>2662</v>
      </c>
      <c r="E15" s="8">
        <v>3308</v>
      </c>
      <c r="F15" s="9">
        <v>3180</v>
      </c>
      <c r="G15" s="52">
        <f>IF(B8=0,IF(B15=0,0,100%),(B15)/B8)</f>
        <v>2.1313639444860678E-2</v>
      </c>
      <c r="H15" s="54">
        <f>IF(C8=0,IF(C15=0,0,100%),(C15)/C8)</f>
        <v>1.9574654929427844E-2</v>
      </c>
      <c r="I15" s="141">
        <f>IF(D8=0,IF(D15=0,0,100%),(D15)/D8)</f>
        <v>1.8485725991819614E-2</v>
      </c>
      <c r="J15" s="54">
        <f>IF(E8=0,IF(E15=0,0,100%),(E15)/E8)</f>
        <v>2.3846081760054209E-2</v>
      </c>
      <c r="K15" s="53">
        <f>IF(F8=0,IF(F15=0,0,100%),(F15)/F8)</f>
        <v>2.2386326037831483E-2</v>
      </c>
      <c r="L15" s="11"/>
    </row>
    <row r="16" spans="1:17" ht="12.75" customHeight="1" x14ac:dyDescent="0.3">
      <c r="A16" s="32" t="s">
        <v>95</v>
      </c>
      <c r="B16" s="33">
        <f>SUM(B10:B15)</f>
        <v>11337</v>
      </c>
      <c r="C16" s="33">
        <f>SUM(C10:C15)</f>
        <v>11225</v>
      </c>
      <c r="D16" s="33">
        <f>SUM(D10:D15)</f>
        <v>11778</v>
      </c>
      <c r="E16" s="33">
        <f>SUM(E10:E15)</f>
        <v>12866</v>
      </c>
      <c r="F16" s="34">
        <f>SUM(F10:F15)</f>
        <v>13398</v>
      </c>
      <c r="G16" s="52">
        <f>IF(B8=0,IF(B16=0,0,100%),(B16)/B8)</f>
        <v>8.0894787541474902E-2</v>
      </c>
      <c r="H16" s="54">
        <f>IF(C8=0,IF(C16=0,0,100%),(C16)/C8)</f>
        <v>7.9495478141399262E-2</v>
      </c>
      <c r="I16" s="141">
        <f>IF(D8=0,IF(D16=0,0,100%),(D16)/D8)</f>
        <v>8.1789962709110223E-2</v>
      </c>
      <c r="J16" s="54">
        <f>IF(E8=0,IF(E16=0,0,100%),(E16)/E8)</f>
        <v>9.2745975793487742E-2</v>
      </c>
      <c r="K16" s="53">
        <f>IF(F8=0,IF(F16=0,0,100%),(F16)/F8)</f>
        <v>9.4318237815995659E-2</v>
      </c>
      <c r="L16" s="11"/>
    </row>
    <row r="17" spans="1:12" ht="26.4" x14ac:dyDescent="0.3">
      <c r="A17" s="26" t="s">
        <v>96</v>
      </c>
      <c r="B17" s="12"/>
      <c r="C17" s="12"/>
      <c r="D17" s="12"/>
      <c r="E17" s="12"/>
      <c r="F17" s="14"/>
      <c r="G17" s="135"/>
      <c r="H17" s="36"/>
      <c r="I17" s="142"/>
      <c r="J17" s="36"/>
      <c r="K17" s="35"/>
      <c r="L17" s="11"/>
    </row>
    <row r="18" spans="1:12" ht="13.2" x14ac:dyDescent="0.3">
      <c r="A18" s="7" t="s">
        <v>97</v>
      </c>
      <c r="B18" s="8">
        <v>347</v>
      </c>
      <c r="C18" s="8">
        <v>418</v>
      </c>
      <c r="D18" s="8">
        <v>436</v>
      </c>
      <c r="E18" s="8">
        <v>428</v>
      </c>
      <c r="F18" s="9">
        <v>528</v>
      </c>
      <c r="G18" s="52">
        <f>IF(B8=0,IF(B18=0,0,100%),(B18)/B8)</f>
        <v>2.476006992757501E-3</v>
      </c>
      <c r="H18" s="54">
        <f>IF(C8=0,IF(C18=0,0,100%),(C18)/C8)</f>
        <v>2.9602770479380748E-3</v>
      </c>
      <c r="I18" s="141">
        <f>IF(D8=0,IF(D18=0,0,100%),(D18)/D8)</f>
        <v>3.0277147003881862E-3</v>
      </c>
      <c r="J18" s="54">
        <f>IF(E8=0,IF(E18=0,0,100%),(E18)/E8)</f>
        <v>3.0852850644810161E-3</v>
      </c>
      <c r="K18" s="53">
        <f>IF(F8=0,IF(F18=0,0,100%),(F18)/F8)</f>
        <v>3.7169748893003218E-3</v>
      </c>
      <c r="L18" s="11"/>
    </row>
    <row r="19" spans="1:12" ht="13.2" x14ac:dyDescent="0.3">
      <c r="A19" s="7" t="s">
        <v>98</v>
      </c>
      <c r="B19" s="8">
        <v>542</v>
      </c>
      <c r="C19" s="8">
        <v>526</v>
      </c>
      <c r="D19" s="8">
        <v>565</v>
      </c>
      <c r="E19" s="8">
        <v>504</v>
      </c>
      <c r="F19" s="9">
        <v>408</v>
      </c>
      <c r="G19" s="52">
        <f>IF(B8=0,IF(B19=0,0,100%),(B19)/B8)</f>
        <v>3.867423026151486E-3</v>
      </c>
      <c r="H19" s="54">
        <f>IF(C8=0,IF(C19=0,0,100%),(C19)/C8)</f>
        <v>3.7251333186971948E-3</v>
      </c>
      <c r="I19" s="141">
        <f>IF(D8=0,IF(D19=0,0,100%),(D19)/D8)</f>
        <v>3.9235293709158833E-3</v>
      </c>
      <c r="J19" s="54">
        <f>IF(E8=0,IF(E19=0,0,100%),(E19)/E8)</f>
        <v>3.6331394217253088E-3</v>
      </c>
      <c r="K19" s="53">
        <f>IF(F8=0,IF(F19=0,0,100%),(F19)/F8)</f>
        <v>2.8722078690047942E-3</v>
      </c>
      <c r="L19" s="11"/>
    </row>
    <row r="20" spans="1:12" ht="12.75" customHeight="1" x14ac:dyDescent="0.3">
      <c r="A20" s="7" t="s">
        <v>99</v>
      </c>
      <c r="B20" s="8">
        <v>126</v>
      </c>
      <c r="C20" s="8">
        <v>97</v>
      </c>
      <c r="D20" s="8">
        <v>119</v>
      </c>
      <c r="E20" s="8">
        <v>117</v>
      </c>
      <c r="F20" s="9">
        <v>104</v>
      </c>
      <c r="G20" s="52">
        <f>IF(B8=0,IF(B20=0,0,100%),(B20)/B8)</f>
        <v>8.9906882157765177E-4</v>
      </c>
      <c r="H20" s="54">
        <f>IF(C8=0,IF(C20=0,0,100%),(C20)/C8)</f>
        <v>6.869542431818021E-4</v>
      </c>
      <c r="I20" s="141">
        <f>IF(D8=0,IF(D20=0,0,100%),(D20)/D8)</f>
        <v>8.2637167281237201E-4</v>
      </c>
      <c r="J20" s="54">
        <f>IF(E8=0,IF(E20=0,0,100%),(E20)/E8)</f>
        <v>8.4340736575766093E-4</v>
      </c>
      <c r="K20" s="53">
        <f>IF(F8=0,IF(F20=0,0,100%),(F20)/F8)</f>
        <v>7.3213141758945728E-4</v>
      </c>
      <c r="L20" s="11"/>
    </row>
    <row r="21" spans="1:12" ht="13.2" x14ac:dyDescent="0.3">
      <c r="A21" s="7" t="s">
        <v>100</v>
      </c>
      <c r="B21" s="12">
        <v>125</v>
      </c>
      <c r="C21" s="13">
        <v>155</v>
      </c>
      <c r="D21" s="13">
        <v>87</v>
      </c>
      <c r="E21" s="12">
        <v>123</v>
      </c>
      <c r="F21" s="14">
        <v>116</v>
      </c>
      <c r="G21" s="52">
        <f>IF(B8=0,IF(B21=0,0,100%),(B21)/B8)</f>
        <v>8.9193335473973382E-4</v>
      </c>
      <c r="H21" s="54">
        <f>IF(C8=0,IF(C21=0,0,100%),(C21)/C8)</f>
        <v>1.0977103885894777E-3</v>
      </c>
      <c r="I21" s="141">
        <f>IF(D8=0,IF(D21=0,0,100%),(D21)/D8)</f>
        <v>6.041540801233308E-4</v>
      </c>
      <c r="J21" s="54">
        <f>IF(E8=0,IF(E21=0,0,100%),(E21)/E8)</f>
        <v>8.8665902554010512E-4</v>
      </c>
      <c r="K21" s="53">
        <f>IF(F8=0,IF(F21=0,0,100%),(F21)/F8)</f>
        <v>8.1660811961901004E-4</v>
      </c>
      <c r="L21" s="11"/>
    </row>
    <row r="22" spans="1:12" ht="26.4" x14ac:dyDescent="0.3">
      <c r="A22" s="7" t="s">
        <v>101</v>
      </c>
      <c r="B22" s="8">
        <v>1359</v>
      </c>
      <c r="C22" s="8">
        <v>1372</v>
      </c>
      <c r="D22" s="8">
        <v>1381</v>
      </c>
      <c r="E22" s="8">
        <v>1304</v>
      </c>
      <c r="F22" s="9">
        <v>1272</v>
      </c>
      <c r="G22" s="52">
        <f>IF(B8=0,IF(B22=0,0,100%),(B22)/B8)</f>
        <v>9.6970994327303869E-3</v>
      </c>
      <c r="H22" s="54">
        <f>IF(C8=0,IF(C22=0,0,100%),(C22)/C8)</f>
        <v>9.7165074396436332E-3</v>
      </c>
      <c r="I22" s="141">
        <f>IF(D8=0,IF(D22=0,0,100%),(D22)/D8)</f>
        <v>9.590077984486434E-3</v>
      </c>
      <c r="J22" s="54">
        <f>IF(E8=0,IF(E22=0,0,100%),(E22)/E8)</f>
        <v>9.4000273927178617E-3</v>
      </c>
      <c r="K22" s="53">
        <f>IF(F8=0,IF(F22=0,0,100%),(F22)/F8)</f>
        <v>8.9545304151325937E-3</v>
      </c>
      <c r="L22" s="11"/>
    </row>
    <row r="23" spans="1:12" ht="26.4" x14ac:dyDescent="0.3">
      <c r="A23" s="7" t="s">
        <v>102</v>
      </c>
      <c r="B23" s="8">
        <v>1298</v>
      </c>
      <c r="C23" s="8">
        <v>1375</v>
      </c>
      <c r="D23" s="8">
        <v>1177</v>
      </c>
      <c r="E23" s="8">
        <v>1218</v>
      </c>
      <c r="F23" s="9">
        <v>1279</v>
      </c>
      <c r="G23" s="52">
        <f>IF(B8=0,IF(B23=0,0,100%),(B23)/B8)</f>
        <v>9.2618359556173955E-3</v>
      </c>
      <c r="H23" s="54">
        <f>IF(C8=0,IF(C23=0,0,100%),(C23)/C8)</f>
        <v>9.7377534471647202E-3</v>
      </c>
      <c r="I23" s="141">
        <f>IF(D8=0,IF(D23=0,0,100%),(D23)/D8)</f>
        <v>8.1734408310937968E-3</v>
      </c>
      <c r="J23" s="54">
        <f>IF(E8=0,IF(E23=0,0,100%),(E23)/E8)</f>
        <v>8.7800869358361632E-3</v>
      </c>
      <c r="K23" s="53">
        <f>IF(F8=0,IF(F23=0,0,100%),(F23)/F8)</f>
        <v>9.0038084913164982E-3</v>
      </c>
      <c r="L23" s="11"/>
    </row>
    <row r="24" spans="1:12" ht="26.4" x14ac:dyDescent="0.3">
      <c r="A24" s="7" t="s">
        <v>103</v>
      </c>
      <c r="B24" s="8">
        <v>82</v>
      </c>
      <c r="C24" s="8">
        <v>87</v>
      </c>
      <c r="D24" s="8">
        <v>83</v>
      </c>
      <c r="E24" s="8">
        <v>97</v>
      </c>
      <c r="F24" s="9">
        <v>119</v>
      </c>
      <c r="G24" s="52">
        <f>IF(B8=0,IF(B24=0,0,100%),(B24)/B8)</f>
        <v>5.8510828070926538E-4</v>
      </c>
      <c r="H24" s="54">
        <f>IF(C8=0,IF(C24=0,0,100%),(C24)/C8)</f>
        <v>6.1613421811151318E-4</v>
      </c>
      <c r="I24" s="141">
        <f>IF(D8=0,IF(D24=0,0,100%),(D24)/D8)</f>
        <v>5.7637688103720063E-4</v>
      </c>
      <c r="J24" s="54">
        <f>IF(E8=0,IF(E24=0,0,100%),(E24)/E8)</f>
        <v>6.9923516648284713E-4</v>
      </c>
      <c r="K24" s="53">
        <f>IF(F8=0,IF(F24=0,0,100%),(F24)/F8)</f>
        <v>8.3772729512639828E-4</v>
      </c>
      <c r="L24" s="11"/>
    </row>
    <row r="25" spans="1:12" ht="26.4" x14ac:dyDescent="0.3">
      <c r="A25" s="37" t="s">
        <v>104</v>
      </c>
      <c r="B25" s="33">
        <f>SUM(B18:B24)</f>
        <v>3879</v>
      </c>
      <c r="C25" s="33">
        <f>SUM(C18:C24)</f>
        <v>4030</v>
      </c>
      <c r="D25" s="33">
        <f>SUM(D18:D24)</f>
        <v>3848</v>
      </c>
      <c r="E25" s="33">
        <f>SUM(E18:E24)</f>
        <v>3791</v>
      </c>
      <c r="F25" s="33">
        <f>SUM(F18:F24)</f>
        <v>3826</v>
      </c>
      <c r="G25" s="52">
        <f>IF(B8=0,IF(B25=0,0,100%),(B25)/B8)</f>
        <v>2.767847586428342E-2</v>
      </c>
      <c r="H25" s="54">
        <f>IF(C8=0,IF(C25=0,0,100%),(C25)/C8)</f>
        <v>2.8540470103326415E-2</v>
      </c>
      <c r="I25" s="141">
        <f>IF(D8=0,IF(D25=0,0,100%),(D25)/D8)</f>
        <v>2.6721665520857203E-2</v>
      </c>
      <c r="J25" s="54">
        <f>IF(E8=0,IF(E25=0,0,100%),(E25)/E8)</f>
        <v>2.7327840372540962E-2</v>
      </c>
      <c r="K25" s="53">
        <f>IF(F8=0,IF(F25=0,0,100%),(F25)/F8)</f>
        <v>2.6933988497089074E-2</v>
      </c>
      <c r="L25" s="11"/>
    </row>
    <row r="26" spans="1:12" ht="13.2" x14ac:dyDescent="0.3">
      <c r="A26" s="38" t="s">
        <v>11</v>
      </c>
      <c r="B26" s="12"/>
      <c r="C26" s="12"/>
      <c r="D26" s="12"/>
      <c r="E26" s="12"/>
      <c r="F26" s="14"/>
      <c r="G26" s="136"/>
      <c r="H26" s="12"/>
      <c r="I26" s="143"/>
      <c r="J26" s="12"/>
      <c r="K26" s="138"/>
      <c r="L26" s="11"/>
    </row>
    <row r="27" spans="1:12" ht="13.2" x14ac:dyDescent="0.3">
      <c r="A27" s="7" t="s">
        <v>105</v>
      </c>
      <c r="B27" s="8">
        <v>366</v>
      </c>
      <c r="C27" s="8">
        <v>354</v>
      </c>
      <c r="D27" s="8">
        <v>382</v>
      </c>
      <c r="E27" s="8">
        <v>323</v>
      </c>
      <c r="F27" s="9">
        <v>329</v>
      </c>
      <c r="G27" s="52">
        <f>IF(B8=0,IF(B27=0,0,100%),(B27)/B8)</f>
        <v>2.6115808626779409E-3</v>
      </c>
      <c r="H27" s="54">
        <f>IF(C8=0,IF(C27=0,0,100%),(C27)/C8)</f>
        <v>2.5070288874882263E-3</v>
      </c>
      <c r="I27" s="141">
        <f>IF(D8=0,IF(D27=0,0,100%),(D27)/D8)</f>
        <v>2.6527225127254295E-3</v>
      </c>
      <c r="J27" s="54">
        <f>IF(E8=0,IF(E27=0,0,100%),(E27)/E8)</f>
        <v>2.3283810182882433E-3</v>
      </c>
      <c r="K27" s="53">
        <f>IF(F8=0,IF(F27=0,0,100%),(F27)/F8)</f>
        <v>2.3160695806435719E-3</v>
      </c>
      <c r="L27" s="11"/>
    </row>
    <row r="28" spans="1:12" ht="13.2" x14ac:dyDescent="0.3">
      <c r="A28" s="7" t="s">
        <v>106</v>
      </c>
      <c r="B28" s="8">
        <v>182</v>
      </c>
      <c r="C28" s="8">
        <v>165</v>
      </c>
      <c r="D28" s="8">
        <v>246</v>
      </c>
      <c r="E28" s="8">
        <v>242</v>
      </c>
      <c r="F28" s="9">
        <v>268</v>
      </c>
      <c r="G28" s="52">
        <f>IF(B8=0,IF(B28=0,0,100%),(B28)/B8)</f>
        <v>1.2986549645010524E-3</v>
      </c>
      <c r="H28" s="54">
        <f>IF(C8=0,IF(C28=0,0,100%),(C28)/C8)</f>
        <v>1.1685304136597665E-3</v>
      </c>
      <c r="I28" s="141">
        <f>IF(D8=0,IF(D28=0,0,100%),(D28)/D8)</f>
        <v>1.7082977437970041E-3</v>
      </c>
      <c r="J28" s="54">
        <f>IF(E8=0,IF(E28=0,0,100%),(E28)/E8)</f>
        <v>1.7444836112252475E-3</v>
      </c>
      <c r="K28" s="53">
        <f>IF(F8=0,IF(F28=0,0,100%),(F28)/F8)</f>
        <v>1.8866463453266783E-3</v>
      </c>
      <c r="L28" s="11"/>
    </row>
    <row r="29" spans="1:12" ht="13.2" x14ac:dyDescent="0.3">
      <c r="A29" s="7" t="s">
        <v>107</v>
      </c>
      <c r="B29" s="8">
        <v>406</v>
      </c>
      <c r="C29" s="8">
        <v>415</v>
      </c>
      <c r="D29" s="8">
        <v>449</v>
      </c>
      <c r="E29" s="8">
        <v>384</v>
      </c>
      <c r="F29" s="9">
        <v>414</v>
      </c>
      <c r="G29" s="52">
        <f>IF(B8=0,IF(B29=0,0,100%),(B29)/B8)</f>
        <v>2.8969995361946554E-3</v>
      </c>
      <c r="H29" s="54">
        <f>IF(C8=0,IF(C29=0,0,100%),(C29)/C8)</f>
        <v>2.9390310404169883E-3</v>
      </c>
      <c r="I29" s="141">
        <f>IF(D8=0,IF(D29=0,0,100%),(D29)/D8)</f>
        <v>3.1179905974181095E-3</v>
      </c>
      <c r="J29" s="54">
        <f>IF(E8=0,IF(E29=0,0,100%),(E29)/E8)</f>
        <v>2.7681062260764256E-3</v>
      </c>
      <c r="K29" s="53">
        <f>IF(F8=0,IF(F29=0,0,100%),(F29)/F8)</f>
        <v>2.9144462200195705E-3</v>
      </c>
      <c r="L29" s="11"/>
    </row>
    <row r="30" spans="1:12" ht="26.4" x14ac:dyDescent="0.3">
      <c r="A30" s="7" t="s">
        <v>108</v>
      </c>
      <c r="B30" s="12">
        <v>9192</v>
      </c>
      <c r="C30" s="13">
        <v>9439</v>
      </c>
      <c r="D30" s="13">
        <v>10610</v>
      </c>
      <c r="E30" s="12">
        <v>10071</v>
      </c>
      <c r="F30" s="14">
        <v>10508</v>
      </c>
      <c r="G30" s="52">
        <f>IF(B8=0,IF(B30=0,0,100%),(B30)/B8)</f>
        <v>6.5589211174141071E-2</v>
      </c>
      <c r="H30" s="54">
        <f>IF(C8=0,IF(C30=0,0,100%),(C30)/C8)</f>
        <v>6.6847021663845665E-2</v>
      </c>
      <c r="I30" s="141">
        <f>IF(D8=0,IF(D30=0,0,100%),(D30)/D8)</f>
        <v>7.3679020575960222E-2</v>
      </c>
      <c r="J30" s="54">
        <f>IF(E8=0,IF(E30=0,0,100%),(E30)/E8)</f>
        <v>7.2597910944832506E-2</v>
      </c>
      <c r="K30" s="53">
        <f>IF(F8=0,IF(F30=0,0,100%),(F30)/F8)</f>
        <v>7.3973432077211701E-2</v>
      </c>
      <c r="L30" s="11"/>
    </row>
    <row r="31" spans="1:12" ht="26.4" x14ac:dyDescent="0.3">
      <c r="A31" s="7" t="s">
        <v>109</v>
      </c>
      <c r="B31" s="8">
        <v>128</v>
      </c>
      <c r="C31" s="8">
        <v>130</v>
      </c>
      <c r="D31" s="8">
        <v>114</v>
      </c>
      <c r="E31" s="8">
        <v>114</v>
      </c>
      <c r="F31" s="9">
        <v>83</v>
      </c>
      <c r="G31" s="52">
        <f>IF(B8=0,IF(B31=0,0,100%),(B31)/B8)</f>
        <v>9.1333975525348745E-4</v>
      </c>
      <c r="H31" s="54">
        <f>IF(C8=0,IF(C31=0,0,100%),(C31)/C8)</f>
        <v>9.2066032591375541E-4</v>
      </c>
      <c r="I31" s="141">
        <f>IF(D8=0,IF(D31=0,0,100%),(D31)/D8)</f>
        <v>7.9165017395470922E-4</v>
      </c>
      <c r="J31" s="54">
        <f>IF(E8=0,IF(E31=0,0,100%),(E31)/E8)</f>
        <v>8.2178153586643884E-4</v>
      </c>
      <c r="K31" s="53">
        <f>IF(F8=0,IF(F31=0,0,100%),(F31)/F8)</f>
        <v>5.8429718903774E-4</v>
      </c>
      <c r="L31" s="11"/>
    </row>
    <row r="32" spans="1:12" ht="26.4" x14ac:dyDescent="0.3">
      <c r="A32" s="7" t="s">
        <v>110</v>
      </c>
      <c r="B32" s="8">
        <v>74</v>
      </c>
      <c r="C32" s="8">
        <v>74</v>
      </c>
      <c r="D32" s="8">
        <v>64</v>
      </c>
      <c r="E32" s="8">
        <v>63</v>
      </c>
      <c r="F32" s="9">
        <v>57</v>
      </c>
      <c r="G32" s="52">
        <f>IF(B8=0,IF(B32=0,0,100%),(B32)/B8)</f>
        <v>5.2802454600592243E-4</v>
      </c>
      <c r="H32" s="54">
        <f>IF(C8=0,IF(C32=0,0,100%),(C32)/C8)</f>
        <v>5.240681855201377E-4</v>
      </c>
      <c r="I32" s="141">
        <f>IF(D8=0,IF(D32=0,0,100%),(D32)/D8)</f>
        <v>4.4443518537808237E-4</v>
      </c>
      <c r="J32" s="54">
        <f>IF(E8=0,IF(E32=0,0,100%),(E32)/E8)</f>
        <v>4.541424277156636E-4</v>
      </c>
      <c r="K32" s="53">
        <f>IF(F8=0,IF(F32=0,0,100%),(F32)/F8)</f>
        <v>4.0126433464037566E-4</v>
      </c>
      <c r="L32" s="11"/>
    </row>
    <row r="33" spans="1:12" ht="26.4" x14ac:dyDescent="0.3">
      <c r="A33" s="7" t="s">
        <v>111</v>
      </c>
      <c r="B33" s="12">
        <v>1317</v>
      </c>
      <c r="C33" s="13">
        <v>1259</v>
      </c>
      <c r="D33" s="13">
        <v>1253</v>
      </c>
      <c r="E33" s="12">
        <v>1240</v>
      </c>
      <c r="F33" s="14">
        <v>1333</v>
      </c>
      <c r="G33" s="52">
        <f>IF(B8=0,IF(B33=0,0,100%),(B33)/B8)</f>
        <v>9.3974098255378367E-3</v>
      </c>
      <c r="H33" s="54">
        <f>IF(C8=0,IF(C33=0,0,100%),(C33)/C8)</f>
        <v>8.9162411563493693E-3</v>
      </c>
      <c r="I33" s="141">
        <f>IF(D8=0,IF(D33=0,0,100%),(D33)/D8)</f>
        <v>8.7012076137302687E-3</v>
      </c>
      <c r="J33" s="54">
        <f>IF(E8=0,IF(E33=0,0,100%),(E33)/E8)</f>
        <v>8.9386763550384583E-3</v>
      </c>
      <c r="K33" s="53">
        <f>IF(F8=0,IF(F33=0,0,100%),(F33)/F8)</f>
        <v>9.3839536504494864E-3</v>
      </c>
      <c r="L33" s="11"/>
    </row>
    <row r="34" spans="1:12" ht="26.4" x14ac:dyDescent="0.3">
      <c r="A34" s="37" t="s">
        <v>112</v>
      </c>
      <c r="B34" s="33">
        <f>SUM(B27:B33)</f>
        <v>11665</v>
      </c>
      <c r="C34" s="33">
        <f>SUM(C27:C33)</f>
        <v>11836</v>
      </c>
      <c r="D34" s="33">
        <f>SUM(D27:D33)</f>
        <v>13118</v>
      </c>
      <c r="E34" s="33">
        <f>SUM(E27:E33)</f>
        <v>12437</v>
      </c>
      <c r="F34" s="33">
        <f>SUM(F27:F33)</f>
        <v>12992</v>
      </c>
      <c r="G34" s="52">
        <f>IF(B8=0,IF(B34=0,0,100%),(B34)/B8)</f>
        <v>8.3235220664311965E-2</v>
      </c>
      <c r="H34" s="54">
        <f>IF(C8=0,IF(C34=0,0,100%),(C34)/C8)</f>
        <v>8.3822581673193911E-2</v>
      </c>
      <c r="I34" s="141">
        <f>IF(D8=0,IF(D34=0,0,100%),(D34)/D8)</f>
        <v>9.109532440296382E-2</v>
      </c>
      <c r="J34" s="54">
        <f>IF(E8=0,IF(E34=0,0,100%),(E34)/E8)</f>
        <v>8.965348211904299E-2</v>
      </c>
      <c r="K34" s="53">
        <f>IF(F8=0,IF(F34=0,0,100%),(F34)/F8)</f>
        <v>9.1460109397329126E-2</v>
      </c>
      <c r="L34" s="11"/>
    </row>
    <row r="35" spans="1:12" ht="26.4" x14ac:dyDescent="0.3">
      <c r="A35" s="39" t="s">
        <v>113</v>
      </c>
      <c r="B35" s="12"/>
      <c r="C35" s="12"/>
      <c r="D35" s="12"/>
      <c r="E35" s="12"/>
      <c r="F35" s="14"/>
      <c r="G35" s="136"/>
      <c r="H35" s="12"/>
      <c r="I35" s="143"/>
      <c r="J35" s="12"/>
      <c r="K35" s="138"/>
      <c r="L35" s="11"/>
    </row>
    <row r="36" spans="1:12" ht="26.4" x14ac:dyDescent="0.3">
      <c r="A36" s="7" t="s">
        <v>114</v>
      </c>
      <c r="B36" s="8">
        <v>412</v>
      </c>
      <c r="C36" s="8">
        <v>412</v>
      </c>
      <c r="D36" s="8">
        <v>475</v>
      </c>
      <c r="E36" s="8">
        <v>413</v>
      </c>
      <c r="F36" s="9">
        <v>483</v>
      </c>
      <c r="G36" s="52">
        <f>IF(B8=0,IF(B36=0,0,100%),(B36)/B8)</f>
        <v>2.9398123372221629E-3</v>
      </c>
      <c r="H36" s="54">
        <f>IF(C8=0,IF(C36=0,0,100%),(C36)/C8)</f>
        <v>2.9177850328959017E-3</v>
      </c>
      <c r="I36" s="141">
        <f>IF(D8=0,IF(D36=0,0,100%),(D36)/D8)</f>
        <v>3.2985423914779553E-3</v>
      </c>
      <c r="J36" s="54">
        <f>IF(E8=0,IF(E36=0,0,100%),(E36)/E8)</f>
        <v>2.9771559150249057E-3</v>
      </c>
      <c r="K36" s="53">
        <f>IF(F8=0,IF(F36=0,0,100%),(F36)/F8)</f>
        <v>3.4001872566894989E-3</v>
      </c>
      <c r="L36" s="11"/>
    </row>
    <row r="37" spans="1:12" ht="13.2" x14ac:dyDescent="0.3">
      <c r="A37" s="7" t="s">
        <v>115</v>
      </c>
      <c r="B37" s="8">
        <v>905</v>
      </c>
      <c r="C37" s="8">
        <v>881</v>
      </c>
      <c r="D37" s="8">
        <v>899</v>
      </c>
      <c r="E37" s="8">
        <v>855</v>
      </c>
      <c r="F37" s="9">
        <v>860</v>
      </c>
      <c r="G37" s="52">
        <f>IF(B8=0,IF(B37=0,0,100%),(B37)/B8)</f>
        <v>6.4575974883156733E-3</v>
      </c>
      <c r="H37" s="54">
        <f>IF(C8=0,IF(C37=0,0,100%),(C37)/C8)</f>
        <v>6.2392442086924502E-3</v>
      </c>
      <c r="I37" s="141">
        <f>IF(D8=0,IF(D37=0,0,100%),(D37)/D8)</f>
        <v>6.2429254946077513E-3</v>
      </c>
      <c r="J37" s="54">
        <f>IF(E8=0,IF(E37=0,0,100%),(E37)/E8)</f>
        <v>6.1633615189982914E-3</v>
      </c>
      <c r="K37" s="53">
        <f>IF(F8=0,IF(F37=0,0,100%),(F37)/F8)</f>
        <v>6.0541636454512814E-3</v>
      </c>
      <c r="L37" s="11"/>
    </row>
    <row r="38" spans="1:12" ht="13.2" x14ac:dyDescent="0.3">
      <c r="A38" s="7" t="s">
        <v>116</v>
      </c>
      <c r="B38" s="8">
        <v>6557</v>
      </c>
      <c r="C38" s="8">
        <v>6792</v>
      </c>
      <c r="D38" s="8">
        <v>6764</v>
      </c>
      <c r="E38" s="8">
        <v>6425</v>
      </c>
      <c r="F38" s="9">
        <v>6786</v>
      </c>
      <c r="G38" s="52">
        <f>IF(B8=0,IF(B38=0,0,100%),(B38)/B8)</f>
        <v>4.678725605622748E-2</v>
      </c>
      <c r="H38" s="54">
        <f>IF(C8=0,IF(C38=0,0,100%),(C38)/C8)</f>
        <v>4.8100961027740204E-2</v>
      </c>
      <c r="I38" s="141">
        <f>IF(D8=0,IF(D38=0,0,100%),(D38)/D8)</f>
        <v>4.6971243654646083E-2</v>
      </c>
      <c r="J38" s="54">
        <f>IF(E8=0,IF(E38=0,0,100%),(E38)/E8)</f>
        <v>4.6315319017033944E-2</v>
      </c>
      <c r="K38" s="53">
        <f>IF(F8=0,IF(F38=0,0,100%),(F38)/F8)</f>
        <v>4.7771574997712091E-2</v>
      </c>
      <c r="L38" s="11"/>
    </row>
    <row r="39" spans="1:12" ht="26.4" x14ac:dyDescent="0.3">
      <c r="A39" s="7" t="s">
        <v>117</v>
      </c>
      <c r="B39" s="12">
        <v>3728</v>
      </c>
      <c r="C39" s="13">
        <v>3681</v>
      </c>
      <c r="D39" s="13">
        <v>3599</v>
      </c>
      <c r="E39" s="12">
        <v>3276</v>
      </c>
      <c r="F39" s="14">
        <v>3428</v>
      </c>
      <c r="G39" s="52">
        <f>IF(B8=0,IF(B39=0,0,100%),(B39)/B8)</f>
        <v>2.6601020371757822E-2</v>
      </c>
      <c r="H39" s="54">
        <f>IF(C8=0,IF(C39=0,0,100%),(C39)/C8)</f>
        <v>2.6068851228373335E-2</v>
      </c>
      <c r="I39" s="141">
        <f>IF(D8=0,IF(D39=0,0,100%),(D39)/D8)</f>
        <v>2.4992534877745602E-2</v>
      </c>
      <c r="J39" s="54">
        <f>IF(E8=0,IF(E39=0,0,100%),(E39)/E8)</f>
        <v>2.3615406241214505E-2</v>
      </c>
      <c r="K39" s="53">
        <f>IF(F8=0,IF(F39=0,0,100%),(F39)/F8)</f>
        <v>2.4132177879775573E-2</v>
      </c>
      <c r="L39" s="11"/>
    </row>
    <row r="40" spans="1:12" ht="13.2" x14ac:dyDescent="0.3">
      <c r="A40" s="7" t="s">
        <v>118</v>
      </c>
      <c r="B40" s="8">
        <v>712</v>
      </c>
      <c r="C40" s="8">
        <v>680</v>
      </c>
      <c r="D40" s="8">
        <v>684</v>
      </c>
      <c r="E40" s="8">
        <v>732</v>
      </c>
      <c r="F40" s="9">
        <v>651</v>
      </c>
      <c r="G40" s="52">
        <f>IF(B8=0,IF(B40=0,0,100%),(B40)/B8)</f>
        <v>5.080452388597524E-3</v>
      </c>
      <c r="H40" s="54">
        <f>IF(C8=0,IF(C40=0,0,100%),(C40)/C8)</f>
        <v>4.8157617047796435E-3</v>
      </c>
      <c r="I40" s="141">
        <f>IF(D8=0,IF(D40=0,0,100%),(D40)/D8)</f>
        <v>4.7499010437282553E-3</v>
      </c>
      <c r="J40" s="54">
        <f>IF(E8=0,IF(E40=0,0,100%),(E40)/E8)</f>
        <v>5.2767024934581861E-3</v>
      </c>
      <c r="K40" s="53">
        <f>IF(F8=0,IF(F40=0,0,100%),(F40)/F8)</f>
        <v>4.5828610851032375E-3</v>
      </c>
      <c r="L40" s="11"/>
    </row>
    <row r="41" spans="1:12" ht="13.2" x14ac:dyDescent="0.3">
      <c r="A41" s="7" t="s">
        <v>119</v>
      </c>
      <c r="B41" s="8">
        <v>197</v>
      </c>
      <c r="C41" s="8">
        <v>211</v>
      </c>
      <c r="D41" s="8">
        <v>200</v>
      </c>
      <c r="E41" s="8">
        <v>191</v>
      </c>
      <c r="F41" s="9">
        <v>172</v>
      </c>
      <c r="G41" s="52">
        <f>IF(B8=0,IF(B41=0,0,100%),(B41)/B8)</f>
        <v>1.4056869670698204E-3</v>
      </c>
      <c r="H41" s="54">
        <f>IF(C8=0,IF(C41=0,0,100%),(C41)/C8)</f>
        <v>1.4943025289830953E-3</v>
      </c>
      <c r="I41" s="141">
        <f>IF(D8=0,IF(D41=0,0,100%),(D41)/D8)</f>
        <v>1.3888599543065074E-3</v>
      </c>
      <c r="J41" s="54">
        <f>IF(E8=0,IF(E41=0,0,100%),(E41)/E8)</f>
        <v>1.3768445030744722E-3</v>
      </c>
      <c r="K41" s="53">
        <f>IF(F8=0,IF(F41=0,0,100%),(F41)/F8)</f>
        <v>1.2108327290902563E-3</v>
      </c>
      <c r="L41" s="11"/>
    </row>
    <row r="42" spans="1:12" ht="26.4" x14ac:dyDescent="0.3">
      <c r="A42" s="7" t="s">
        <v>120</v>
      </c>
      <c r="B42" s="8">
        <v>568</v>
      </c>
      <c r="C42" s="8">
        <v>524</v>
      </c>
      <c r="D42" s="8">
        <v>527</v>
      </c>
      <c r="E42" s="8">
        <v>522</v>
      </c>
      <c r="F42" s="9">
        <v>521</v>
      </c>
      <c r="G42" s="52">
        <f>IF(B8=0,IF(B42=0,0,100%),(B42)/B8)</f>
        <v>4.0529451639373503E-3</v>
      </c>
      <c r="H42" s="54">
        <f>IF(C8=0,IF(C42=0,0,100%),(C42)/C8)</f>
        <v>3.7109693136831369E-3</v>
      </c>
      <c r="I42" s="141">
        <f>IF(D8=0,IF(D42=0,0,100%),(D42)/D8)</f>
        <v>3.6596459795976474E-3</v>
      </c>
      <c r="J42" s="54">
        <f>IF(E8=0,IF(E42=0,0,100%),(E42)/E8)</f>
        <v>3.7628944010726414E-3</v>
      </c>
      <c r="K42" s="53">
        <f>IF(F8=0,IF(F42=0,0,100%),(F42)/F8)</f>
        <v>3.667696813116416E-3</v>
      </c>
      <c r="L42" s="11"/>
    </row>
    <row r="43" spans="1:12" ht="13.2" x14ac:dyDescent="0.3">
      <c r="A43" s="7" t="s">
        <v>121</v>
      </c>
      <c r="B43" s="8">
        <v>1212</v>
      </c>
      <c r="C43" s="8">
        <v>1251</v>
      </c>
      <c r="D43" s="8">
        <v>1167</v>
      </c>
      <c r="E43" s="8">
        <v>1092</v>
      </c>
      <c r="F43" s="9">
        <v>1191</v>
      </c>
      <c r="G43" s="52">
        <f>IF(B8=0,IF(B43=0,0,100%),(B43)/B8)</f>
        <v>8.6481858075564601E-3</v>
      </c>
      <c r="H43" s="54">
        <f>IF(C8=0,IF(C43=0,0,100%),(C43)/C8)</f>
        <v>8.8595851362931379E-3</v>
      </c>
      <c r="I43" s="141">
        <f>IF(D8=0,IF(D43=0,0,100%),(D43)/D8)</f>
        <v>8.1039978333784721E-3</v>
      </c>
      <c r="J43" s="54">
        <f>IF(E8=0,IF(E43=0,0,100%),(E43)/E8)</f>
        <v>7.8718020804048362E-3</v>
      </c>
      <c r="K43" s="53">
        <f>IF(F8=0,IF(F43=0,0,100%),(F43)/F8)</f>
        <v>8.3843126764331123E-3</v>
      </c>
      <c r="L43" s="11"/>
    </row>
    <row r="44" spans="1:12" ht="13.2" x14ac:dyDescent="0.3">
      <c r="A44" s="7" t="s">
        <v>122</v>
      </c>
      <c r="B44" s="12">
        <v>557</v>
      </c>
      <c r="C44" s="13">
        <v>587</v>
      </c>
      <c r="D44" s="13">
        <v>482</v>
      </c>
      <c r="E44" s="12">
        <v>512</v>
      </c>
      <c r="F44" s="14">
        <v>510</v>
      </c>
      <c r="G44" s="52">
        <f>IF(B8=0,IF(B44=0,0,100%),(B44)/B8)</f>
        <v>3.9744550287202536E-3</v>
      </c>
      <c r="H44" s="54">
        <f>IF(C8=0,IF(C44=0,0,100%),(C44)/C8)</f>
        <v>4.1571354716259572E-3</v>
      </c>
      <c r="I44" s="141">
        <f>IF(D8=0,IF(D44=0,0,100%),(D44)/D8)</f>
        <v>3.3471524898786831E-3</v>
      </c>
      <c r="J44" s="54">
        <f>IF(E8=0,IF(E44=0,0,100%),(E44)/E8)</f>
        <v>3.6908083014352343E-3</v>
      </c>
      <c r="K44" s="53">
        <f>IF(F8=0,IF(F44=0,0,100%),(F44)/F8)</f>
        <v>3.5902598362559926E-3</v>
      </c>
      <c r="L44" s="11"/>
    </row>
    <row r="45" spans="1:12" ht="13.2" x14ac:dyDescent="0.3">
      <c r="A45" s="7" t="s">
        <v>123</v>
      </c>
      <c r="B45" s="8">
        <v>1036</v>
      </c>
      <c r="C45" s="8">
        <v>1254</v>
      </c>
      <c r="D45" s="8">
        <v>1331</v>
      </c>
      <c r="E45" s="8">
        <v>1132</v>
      </c>
      <c r="F45" s="9">
        <v>1168</v>
      </c>
      <c r="G45" s="52">
        <f>IF(B8=0,IF(B45=0,0,100%),(B45)/B8)</f>
        <v>7.3923436440829137E-3</v>
      </c>
      <c r="H45" s="54">
        <f>IF(C8=0,IF(C45=0,0,100%),(C45)/C8)</f>
        <v>8.8808311438142249E-3</v>
      </c>
      <c r="I45" s="141">
        <f>IF(D8=0,IF(D45=0,0,100%),(D45)/D8)</f>
        <v>9.242862995909807E-3</v>
      </c>
      <c r="J45" s="54">
        <f>IF(E8=0,IF(E45=0,0,100%),(E45)/E8)</f>
        <v>8.160146478954463E-3</v>
      </c>
      <c r="K45" s="53">
        <f>IF(F8=0,IF(F45=0,0,100%),(F45)/F8)</f>
        <v>8.2223989975431355E-3</v>
      </c>
      <c r="L45" s="11"/>
    </row>
    <row r="46" spans="1:12" ht="13.2" x14ac:dyDescent="0.3">
      <c r="A46" s="7" t="s">
        <v>124</v>
      </c>
      <c r="B46" s="8">
        <v>441</v>
      </c>
      <c r="C46" s="8">
        <v>486</v>
      </c>
      <c r="D46" s="8">
        <v>491</v>
      </c>
      <c r="E46" s="8">
        <v>476</v>
      </c>
      <c r="F46" s="9">
        <v>540</v>
      </c>
      <c r="G46" s="52">
        <f>IF(B8=0,IF(B46=0,0,100%),(B46)/B8)</f>
        <v>3.1467408755217808E-3</v>
      </c>
      <c r="H46" s="54">
        <f>IF(C8=0,IF(C46=0,0,100%),(C46)/C8)</f>
        <v>3.4418532184160395E-3</v>
      </c>
      <c r="I46" s="141">
        <f>IF(D8=0,IF(D46=0,0,100%),(D46)/D8)</f>
        <v>3.409651187822476E-3</v>
      </c>
      <c r="J46" s="54">
        <f>IF(E8=0,IF(E46=0,0,100%),(E46)/E8)</f>
        <v>3.4312983427405692E-3</v>
      </c>
      <c r="K46" s="53">
        <f>IF(F8=0,IF(F46=0,0,100%),(F46)/F8)</f>
        <v>3.8014515913298744E-3</v>
      </c>
      <c r="L46" s="11"/>
    </row>
    <row r="47" spans="1:12" ht="26.4" x14ac:dyDescent="0.3">
      <c r="A47" s="37" t="s">
        <v>125</v>
      </c>
      <c r="B47" s="33">
        <f>SUM(B36:B46)</f>
        <v>16325</v>
      </c>
      <c r="C47" s="33">
        <f>SUM(C36:C46)</f>
        <v>16759</v>
      </c>
      <c r="D47" s="33">
        <f>SUM(D36:D46)</f>
        <v>16619</v>
      </c>
      <c r="E47" s="33">
        <f>SUM(E36:E46)</f>
        <v>15626</v>
      </c>
      <c r="F47" s="33">
        <f>SUM(F36:F46)</f>
        <v>16310</v>
      </c>
      <c r="G47" s="52">
        <f>IF(B8=0,IF(B47=0,0,100%),(B47)/B8)</f>
        <v>0.11648649612900924</v>
      </c>
      <c r="H47" s="54">
        <f>IF(C8=0,IF(C47=0,0,100%),(C47)/C8)</f>
        <v>0.11868728001529713</v>
      </c>
      <c r="I47" s="141">
        <f>IF(D8=0,IF(D47=0,0,100%),(D47)/D8)</f>
        <v>0.11540731790309924</v>
      </c>
      <c r="J47" s="54">
        <f>IF(E8=0,IF(E47=0,0,100%),(E47)/E8)</f>
        <v>0.11264173929341205</v>
      </c>
      <c r="K47" s="53">
        <f>IF(F8=0,IF(F47=0,0,100%),(F47)/F8)</f>
        <v>0.11481791750850047</v>
      </c>
      <c r="L47" s="11"/>
    </row>
    <row r="48" spans="1:12" ht="26.4" x14ac:dyDescent="0.3">
      <c r="A48" s="39" t="s">
        <v>126</v>
      </c>
      <c r="B48" s="12"/>
      <c r="C48" s="12"/>
      <c r="D48" s="12"/>
      <c r="E48" s="12"/>
      <c r="F48" s="14"/>
      <c r="G48" s="136"/>
      <c r="H48" s="12"/>
      <c r="I48" s="143"/>
      <c r="J48" s="12"/>
      <c r="K48" s="138"/>
      <c r="L48" s="11"/>
    </row>
    <row r="49" spans="1:12" ht="26.4" x14ac:dyDescent="0.3">
      <c r="A49" s="7" t="s">
        <v>127</v>
      </c>
      <c r="B49" s="8">
        <v>1554</v>
      </c>
      <c r="C49" s="8">
        <v>1563</v>
      </c>
      <c r="D49" s="8">
        <v>1570</v>
      </c>
      <c r="E49" s="8">
        <v>1599</v>
      </c>
      <c r="F49" s="9">
        <v>1580</v>
      </c>
      <c r="G49" s="52">
        <f>IF(B8=0,IF(B49=0,0,100%),(B49)/B8)</f>
        <v>1.1088515466124372E-2</v>
      </c>
      <c r="H49" s="54">
        <f>IF(C8=0,IF(C49=0,0,100%),(C49)/C8)</f>
        <v>1.1069169918486152E-2</v>
      </c>
      <c r="I49" s="141">
        <f>IF(D8=0,IF(D49=0,0,100%),(D49)/D8)</f>
        <v>1.0902550641306083E-2</v>
      </c>
      <c r="J49" s="54">
        <f>IF(E8=0,IF(E49=0,0,100%),(E49)/E8)</f>
        <v>1.1526567332021367E-2</v>
      </c>
      <c r="K49" s="53">
        <f>IF(F8=0,IF(F49=0,0,100%),(F49)/F8)</f>
        <v>1.1122765767224447E-2</v>
      </c>
      <c r="L49" s="11"/>
    </row>
    <row r="50" spans="1:12" ht="26.4" x14ac:dyDescent="0.3">
      <c r="A50" s="7" t="s">
        <v>128</v>
      </c>
      <c r="B50" s="8">
        <v>1608</v>
      </c>
      <c r="C50" s="8">
        <v>1355</v>
      </c>
      <c r="D50" s="8">
        <v>1524</v>
      </c>
      <c r="E50" s="8">
        <v>1463</v>
      </c>
      <c r="F50" s="9">
        <v>1535</v>
      </c>
      <c r="G50" s="52">
        <f>IF(B8=0,IF(B50=0,0,100%),(B50)/B8)</f>
        <v>1.1473830675371936E-2</v>
      </c>
      <c r="H50" s="54">
        <f>IF(C8=0,IF(C50=0,0,100%),(C50)/C8)</f>
        <v>9.5961133970241426E-3</v>
      </c>
      <c r="I50" s="141">
        <f>IF(D8=0,IF(D50=0,0,100%),(D50)/D8)</f>
        <v>1.0583112851815587E-2</v>
      </c>
      <c r="J50" s="54">
        <f>IF(E8=0,IF(E50=0,0,100%),(E50)/E8)</f>
        <v>1.0546196376952633E-2</v>
      </c>
      <c r="K50" s="53">
        <f>IF(F8=0,IF(F50=0,0,100%),(F50)/F8)</f>
        <v>1.0805978134613625E-2</v>
      </c>
      <c r="L50" s="11"/>
    </row>
    <row r="51" spans="1:12" ht="26.4" x14ac:dyDescent="0.3">
      <c r="A51" s="7" t="s">
        <v>129</v>
      </c>
      <c r="B51" s="8">
        <v>3702</v>
      </c>
      <c r="C51" s="8">
        <v>3255</v>
      </c>
      <c r="D51" s="8">
        <v>3457</v>
      </c>
      <c r="E51" s="8">
        <v>3349</v>
      </c>
      <c r="F51" s="9">
        <v>3601</v>
      </c>
      <c r="G51" s="52">
        <f>IF(B8=0,IF(B51=0,0,100%),(B51)/B8)</f>
        <v>2.6415498233971959E-2</v>
      </c>
      <c r="H51" s="54">
        <f>IF(C8=0,IF(C51=0,0,100%),(C51)/C8)</f>
        <v>2.3051918160379027E-2</v>
      </c>
      <c r="I51" s="141">
        <f>IF(D8=0,IF(D51=0,0,100%),(D51)/D8)</f>
        <v>2.4006444310187981E-2</v>
      </c>
      <c r="J51" s="54">
        <f>IF(E8=0,IF(E51=0,0,100%),(E51)/E8)</f>
        <v>2.4141634768567576E-2</v>
      </c>
      <c r="K51" s="53">
        <f>IF(F8=0,IF(F51=0,0,100%),(F51)/F8)</f>
        <v>2.5350050334034958E-2</v>
      </c>
      <c r="L51" s="11"/>
    </row>
    <row r="52" spans="1:12" ht="13.2" x14ac:dyDescent="0.3">
      <c r="A52" s="37" t="s">
        <v>130</v>
      </c>
      <c r="B52" s="33">
        <f>SUM(B49:B51)</f>
        <v>6864</v>
      </c>
      <c r="C52" s="33">
        <f>SUM(C49:C51)</f>
        <v>6173</v>
      </c>
      <c r="D52" s="33">
        <f>SUM(D49:D51)</f>
        <v>6551</v>
      </c>
      <c r="E52" s="33">
        <f>SUM(E49:E51)</f>
        <v>6411</v>
      </c>
      <c r="F52" s="33">
        <f>SUM(F49:F51)</f>
        <v>6716</v>
      </c>
      <c r="G52" s="52">
        <f>IF(B8=0,IF(B52=0,0,100%),(B52)/B8)</f>
        <v>4.8977844375468267E-2</v>
      </c>
      <c r="H52" s="54">
        <f>IF(C8=0,IF(C52=0,0,100%),(C52)/C8)</f>
        <v>4.3717201475889325E-2</v>
      </c>
      <c r="I52" s="141">
        <f>IF(D8=0,IF(D52=0,0,100%),(D52)/D8)</f>
        <v>4.5492107803309652E-2</v>
      </c>
      <c r="J52" s="54">
        <f>IF(E8=0,IF(E52=0,0,100%),(E52)/E8)</f>
        <v>4.6214398477541573E-2</v>
      </c>
      <c r="K52" s="53">
        <f>IF(F8=0,IF(F52=0,0,100%),(F52)/F8)</f>
        <v>4.7278794235873028E-2</v>
      </c>
      <c r="L52" s="11"/>
    </row>
    <row r="53" spans="1:12" ht="13.2" x14ac:dyDescent="0.3">
      <c r="A53" s="38" t="s">
        <v>14</v>
      </c>
      <c r="B53" s="12"/>
      <c r="C53" s="12"/>
      <c r="D53" s="12"/>
      <c r="E53" s="12"/>
      <c r="F53" s="14"/>
      <c r="G53" s="52"/>
      <c r="H53" s="54"/>
      <c r="I53" s="141"/>
      <c r="J53" s="54"/>
      <c r="K53" s="53"/>
      <c r="L53" s="11"/>
    </row>
    <row r="54" spans="1:12" ht="26.4" x14ac:dyDescent="0.3">
      <c r="A54" s="7" t="s">
        <v>131</v>
      </c>
      <c r="B54" s="8">
        <v>3858</v>
      </c>
      <c r="C54" s="8">
        <v>3913</v>
      </c>
      <c r="D54" s="8">
        <v>3866</v>
      </c>
      <c r="E54" s="8">
        <v>4178</v>
      </c>
      <c r="F54" s="9">
        <v>4603</v>
      </c>
      <c r="G54" s="52">
        <f>IF(B8=0,IF(B54=0,0,100%),(B54)/B8)</f>
        <v>2.7528631060687144E-2</v>
      </c>
      <c r="H54" s="54">
        <f>IF(C8=0,IF(C54=0,0,100%),(C54)/C8)</f>
        <v>2.7711875810004036E-2</v>
      </c>
      <c r="I54" s="141">
        <f>IF(D8=0,IF(D54=0,0,100%),(D54)/D8)</f>
        <v>2.6846662916744791E-2</v>
      </c>
      <c r="J54" s="54">
        <f>IF(E8=0,IF(E54=0,0,100%),(E54)/E8)</f>
        <v>3.0117572428508609E-2</v>
      </c>
      <c r="K54" s="53">
        <f>IF(F8=0,IF(F54=0,0,100%),(F54)/F8)</f>
        <v>3.2403854953502613E-2</v>
      </c>
      <c r="L54" s="11"/>
    </row>
    <row r="55" spans="1:12" ht="13.2" x14ac:dyDescent="0.3">
      <c r="A55" s="7" t="s">
        <v>132</v>
      </c>
      <c r="B55" s="12">
        <v>8050</v>
      </c>
      <c r="C55" s="13">
        <v>8329</v>
      </c>
      <c r="D55" s="13">
        <v>8464</v>
      </c>
      <c r="E55" s="12">
        <v>7845</v>
      </c>
      <c r="F55" s="14">
        <v>7717</v>
      </c>
      <c r="G55" s="52">
        <f>IF(B8=0,IF(B55=0,0,100%),(B55)/B8)</f>
        <v>5.7440508045238863E-2</v>
      </c>
      <c r="H55" s="54">
        <f>IF(C8=0,IF(C55=0,0,100%),(C55)/C8)</f>
        <v>5.8985998881043604E-2</v>
      </c>
      <c r="I55" s="141">
        <f>IF(D8=0,IF(D55=0,0,100%),(D55)/D8)</f>
        <v>5.8776553266251398E-2</v>
      </c>
      <c r="J55" s="54">
        <f>IF(E8=0,IF(E55=0,0,100%),(E55)/E8)</f>
        <v>5.6551545165545725E-2</v>
      </c>
      <c r="K55" s="53">
        <f>IF(F8=0,IF(F55=0,0,100%),(F55)/F8)</f>
        <v>5.4325559130171557E-2</v>
      </c>
      <c r="L55" s="11"/>
    </row>
    <row r="56" spans="1:12" ht="26.4" x14ac:dyDescent="0.3">
      <c r="A56" s="7" t="s">
        <v>133</v>
      </c>
      <c r="B56" s="8">
        <v>4422</v>
      </c>
      <c r="C56" s="8">
        <v>4352</v>
      </c>
      <c r="D56" s="8">
        <v>4407</v>
      </c>
      <c r="E56" s="8">
        <v>4263</v>
      </c>
      <c r="F56" s="9">
        <v>4355</v>
      </c>
      <c r="G56" s="52">
        <f>IF(B8=0,IF(B56=0,0,100%),(B56)/B8)</f>
        <v>3.1553034357272823E-2</v>
      </c>
      <c r="H56" s="54">
        <f>IF(C8=0,IF(C56=0,0,100%),(C56)/C8)</f>
        <v>3.082087491058972E-2</v>
      </c>
      <c r="I56" s="141">
        <f>IF(D8=0,IF(D56=0,0,100%),(D56)/D8)</f>
        <v>3.0603529093143893E-2</v>
      </c>
      <c r="J56" s="54">
        <f>IF(E8=0,IF(E56=0,0,100%),(E56)/E8)</f>
        <v>3.073030427542657E-2</v>
      </c>
      <c r="K56" s="53">
        <f>IF(F8=0,IF(F56=0,0,100%),(F56)/F8)</f>
        <v>3.0658003111558526E-2</v>
      </c>
      <c r="L56" s="11"/>
    </row>
    <row r="57" spans="1:12" ht="13.2" x14ac:dyDescent="0.3">
      <c r="A57" s="7" t="s">
        <v>134</v>
      </c>
      <c r="B57" s="8">
        <v>75</v>
      </c>
      <c r="C57" s="8">
        <v>80</v>
      </c>
      <c r="D57" s="8">
        <v>73</v>
      </c>
      <c r="E57" s="8">
        <v>64</v>
      </c>
      <c r="F57" s="9">
        <v>53</v>
      </c>
      <c r="G57" s="52">
        <f>IF(B8=0,IF(B57=0,0,100%),(B57)/B8)</f>
        <v>5.3516001284384027E-4</v>
      </c>
      <c r="H57" s="54">
        <f>IF(C8=0,IF(C57=0,0,100%),(C57)/C8)</f>
        <v>5.6656020056231103E-4</v>
      </c>
      <c r="I57" s="141">
        <f>IF(D8=0,IF(D57=0,0,100%),(D57)/D8)</f>
        <v>5.0693388332187527E-4</v>
      </c>
      <c r="J57" s="54">
        <f>IF(E8=0,IF(E57=0,0,100%),(E57)/E8)</f>
        <v>4.6135103767940428E-4</v>
      </c>
      <c r="K57" s="53">
        <f>IF(F8=0,IF(F57=0,0,100%),(F57)/F8)</f>
        <v>3.7310543396385805E-4</v>
      </c>
      <c r="L57" s="11"/>
    </row>
    <row r="58" spans="1:12" ht="13.2" x14ac:dyDescent="0.3">
      <c r="A58" s="7" t="s">
        <v>135</v>
      </c>
      <c r="B58" s="12">
        <v>5416</v>
      </c>
      <c r="C58" s="13">
        <v>5304</v>
      </c>
      <c r="D58" s="13">
        <v>5598</v>
      </c>
      <c r="E58" s="12">
        <v>5400</v>
      </c>
      <c r="F58" s="14">
        <v>5683</v>
      </c>
      <c r="G58" s="52">
        <f>IF(B8=0,IF(B58=0,0,100%),(B58)/B8)</f>
        <v>3.8645688394163186E-2</v>
      </c>
      <c r="H58" s="54">
        <f>IF(C8=0,IF(C58=0,0,100%),(C58)/C8)</f>
        <v>3.7562941297281216E-2</v>
      </c>
      <c r="I58" s="141">
        <f>IF(D8=0,IF(D58=0,0,100%),(D58)/D8)</f>
        <v>3.8874190121039147E-2</v>
      </c>
      <c r="J58" s="54">
        <f>IF(E8=0,IF(E58=0,0,100%),(E58)/E8)</f>
        <v>3.8926493804199734E-2</v>
      </c>
      <c r="K58" s="53">
        <f>IF(F8=0,IF(F58=0,0,100%),(F58)/F8)</f>
        <v>4.0006758136162363E-2</v>
      </c>
      <c r="L58" s="11"/>
    </row>
    <row r="59" spans="1:12" ht="26.4" x14ac:dyDescent="0.3">
      <c r="A59" s="7" t="s">
        <v>136</v>
      </c>
      <c r="B59" s="8">
        <v>4241</v>
      </c>
      <c r="C59" s="8">
        <v>4421</v>
      </c>
      <c r="D59" s="8">
        <v>4486</v>
      </c>
      <c r="E59" s="8">
        <v>4379</v>
      </c>
      <c r="F59" s="9">
        <v>4591</v>
      </c>
      <c r="G59" s="52">
        <f>IF(B8=0,IF(B59=0,0,100%),(B59)/B8)</f>
        <v>3.0261514859609689E-2</v>
      </c>
      <c r="H59" s="54">
        <f>IF(C8=0,IF(C59=0,0,100%),(C59)/C8)</f>
        <v>3.130953308357471E-2</v>
      </c>
      <c r="I59" s="141">
        <f>IF(D8=0,IF(D59=0,0,100%),(D59)/D8)</f>
        <v>3.1152128775094962E-2</v>
      </c>
      <c r="J59" s="54">
        <f>IF(E8=0,IF(E59=0,0,100%),(E59)/E8)</f>
        <v>3.1566503031220487E-2</v>
      </c>
      <c r="K59" s="53">
        <f>IF(F8=0,IF(F59=0,0,100%),(F59)/F8)</f>
        <v>3.231937825147306E-2</v>
      </c>
      <c r="L59" s="11"/>
    </row>
    <row r="60" spans="1:12" ht="13.2" x14ac:dyDescent="0.3">
      <c r="A60" s="7" t="s">
        <v>137</v>
      </c>
      <c r="B60" s="8">
        <v>1648</v>
      </c>
      <c r="C60" s="8">
        <v>1534</v>
      </c>
      <c r="D60" s="8">
        <v>1656</v>
      </c>
      <c r="E60" s="8">
        <v>1665</v>
      </c>
      <c r="F60" s="9">
        <v>1570</v>
      </c>
      <c r="G60" s="52">
        <f>IF(B8=0,IF(B60=0,0,100%),(B60)/B8)</f>
        <v>1.1759249348888652E-2</v>
      </c>
      <c r="H60" s="54">
        <f>IF(C8=0,IF(C60=0,0,100%),(C60)/C8)</f>
        <v>1.0863791845782313E-2</v>
      </c>
      <c r="I60" s="141">
        <f>IF(D8=0,IF(D60=0,0,100%),(D60)/D8)</f>
        <v>1.1499760421657882E-2</v>
      </c>
      <c r="J60" s="54">
        <f>IF(E8=0,IF(E60=0,0,100%),(E60)/E8)</f>
        <v>1.2002335589628252E-2</v>
      </c>
      <c r="K60" s="53">
        <f>IF(F8=0,IF(F60=0,0,100%),(F60)/F8)</f>
        <v>1.1052368515533154E-2</v>
      </c>
      <c r="L60" s="11"/>
    </row>
    <row r="61" spans="1:12" ht="13.2" x14ac:dyDescent="0.3">
      <c r="A61" s="7" t="s">
        <v>138</v>
      </c>
      <c r="B61" s="12">
        <v>1326</v>
      </c>
      <c r="C61" s="13">
        <v>1352</v>
      </c>
      <c r="D61" s="13">
        <v>1464</v>
      </c>
      <c r="E61" s="12">
        <v>1462</v>
      </c>
      <c r="F61" s="14">
        <v>1533</v>
      </c>
      <c r="G61" s="52">
        <f>IF(B8=0,IF(B61=0,0,100%),(B61)/B8)</f>
        <v>9.4616290270790968E-3</v>
      </c>
      <c r="H61" s="54">
        <f>IF(C8=0,IF(C61=0,0,100%),(C61)/C8)</f>
        <v>9.5748673895030556E-3</v>
      </c>
      <c r="I61" s="141">
        <f>IF(D8=0,IF(D61=0,0,100%),(D61)/D8)</f>
        <v>1.0166454865523636E-2</v>
      </c>
      <c r="J61" s="54">
        <f>IF(E8=0,IF(E61=0,0,100%),(E61)/E8)</f>
        <v>1.0538987766988892E-2</v>
      </c>
      <c r="K61" s="53">
        <f>IF(F8=0,IF(F61=0,0,100%),(F61)/F8)</f>
        <v>1.0791898684275367E-2</v>
      </c>
      <c r="L61" s="11"/>
    </row>
    <row r="62" spans="1:12" ht="39.6" x14ac:dyDescent="0.3">
      <c r="A62" s="7" t="s">
        <v>139</v>
      </c>
      <c r="B62" s="8">
        <v>3710</v>
      </c>
      <c r="C62" s="8">
        <v>3986</v>
      </c>
      <c r="D62" s="8">
        <v>4063</v>
      </c>
      <c r="E62" s="8">
        <v>3725</v>
      </c>
      <c r="F62" s="9">
        <v>3454</v>
      </c>
      <c r="G62" s="52">
        <f>IF(B8=0,IF(B62=0,0,100%),(B62)/B8)</f>
        <v>2.6472581968675302E-2</v>
      </c>
      <c r="H62" s="54">
        <f>IF(C8=0,IF(C62=0,0,100%),(C62)/C8)</f>
        <v>2.8228861993017145E-2</v>
      </c>
      <c r="I62" s="141">
        <f>IF(D8=0,IF(D62=0,0,100%),(D62)/D8)</f>
        <v>2.8214689971736699E-2</v>
      </c>
      <c r="J62" s="54">
        <f>IF(E8=0,IF(E62=0,0,100%),(E62)/E8)</f>
        <v>2.6852072114934077E-2</v>
      </c>
      <c r="K62" s="53">
        <f>IF(F8=0,IF(F62=0,0,100%),(F62)/F8)</f>
        <v>2.4315210734172938E-2</v>
      </c>
    </row>
    <row r="63" spans="1:12" ht="12.75" customHeight="1" x14ac:dyDescent="0.3">
      <c r="A63" s="7" t="s">
        <v>140</v>
      </c>
      <c r="B63" s="12">
        <v>2509</v>
      </c>
      <c r="C63" s="13">
        <v>2529</v>
      </c>
      <c r="D63" s="13">
        <v>2697</v>
      </c>
      <c r="E63" s="12">
        <v>2679</v>
      </c>
      <c r="F63" s="14">
        <v>2890</v>
      </c>
      <c r="G63" s="52">
        <f>IF(B8=0,IF(B63=0,0,100%),(B63)/B8)</f>
        <v>1.7902886296335938E-2</v>
      </c>
      <c r="H63" s="54">
        <f>IF(C8=0,IF(C63=0,0,100%),(C63)/C8)</f>
        <v>1.7910384340276055E-2</v>
      </c>
      <c r="I63" s="141">
        <f>IF(D8=0,IF(D63=0,0,100%),(D63)/D8)</f>
        <v>1.8728776483823255E-2</v>
      </c>
      <c r="J63" s="54">
        <f>IF(E8=0,IF(E63=0,0,100%),(E63)/E8)</f>
        <v>1.9311866092861313E-2</v>
      </c>
      <c r="K63" s="53">
        <f>IF(F8=0,IF(F63=0,0,100%),(F63)/F8)</f>
        <v>2.0344805738783958E-2</v>
      </c>
    </row>
    <row r="64" spans="1:12" ht="12.75" customHeight="1" x14ac:dyDescent="0.3">
      <c r="A64" s="7" t="s">
        <v>141</v>
      </c>
      <c r="B64" s="12">
        <v>534</v>
      </c>
      <c r="C64" s="13">
        <v>525</v>
      </c>
      <c r="D64" s="13">
        <v>626</v>
      </c>
      <c r="E64" s="12">
        <v>537</v>
      </c>
      <c r="F64" s="14">
        <v>578</v>
      </c>
      <c r="G64" s="52">
        <f>IF(B8=0,IF(B64=0,0,100%),(B64)/B8)</f>
        <v>3.8103392914481428E-3</v>
      </c>
      <c r="H64" s="54">
        <f>IF(C8=0,IF(C64=0,0,100%),(C64)/C8)</f>
        <v>3.7180513161901661E-3</v>
      </c>
      <c r="I64" s="141">
        <f>IF(D8=0,IF(D64=0,0,100%),(D64)/D8)</f>
        <v>4.3471316569793682E-3</v>
      </c>
      <c r="J64" s="54">
        <f>IF(E8=0,IF(E64=0,0,100%),(E64)/E8)</f>
        <v>3.8710235505287514E-3</v>
      </c>
      <c r="K64" s="53">
        <f>IF(F8=0,IF(F64=0,0,100%),(F64)/F8)</f>
        <v>4.0689611477567915E-3</v>
      </c>
    </row>
    <row r="65" spans="1:14" ht="26.4" x14ac:dyDescent="0.3">
      <c r="A65" s="7" t="s">
        <v>142</v>
      </c>
      <c r="B65" s="12">
        <v>588</v>
      </c>
      <c r="C65" s="13">
        <v>543</v>
      </c>
      <c r="D65" s="13">
        <v>549</v>
      </c>
      <c r="E65" s="12">
        <v>548</v>
      </c>
      <c r="F65" s="14">
        <v>506</v>
      </c>
      <c r="G65" s="52">
        <f>IF(B8=0,IF(B65=0,0,100%),(B65)/B8)</f>
        <v>4.195654500695708E-3</v>
      </c>
      <c r="H65" s="54">
        <f>IF(C8=0,IF(C65=0,0,100%),(C65)/C8)</f>
        <v>3.8455273613166858E-3</v>
      </c>
      <c r="I65" s="141">
        <f>IF(D8=0,IF(D65=0,0,100%),(D65)/D8)</f>
        <v>3.8124205745713631E-3</v>
      </c>
      <c r="J65" s="54">
        <f>IF(E8=0,IF(E65=0,0,100%),(E65)/E8)</f>
        <v>3.9503182601298989E-3</v>
      </c>
      <c r="K65" s="53">
        <f>IF(F8=0,IF(F65=0,0,100%),(F65)/F8)</f>
        <v>3.5621009355794749E-3</v>
      </c>
    </row>
    <row r="66" spans="1:14" ht="12.75" customHeight="1" x14ac:dyDescent="0.3">
      <c r="A66" s="37" t="s">
        <v>143</v>
      </c>
      <c r="B66" s="33">
        <f>SUM(B54:B65)</f>
        <v>36377</v>
      </c>
      <c r="C66" s="33">
        <f>SUM(C54:C65)</f>
        <v>36868</v>
      </c>
      <c r="D66" s="33">
        <f>SUM(D54:D65)</f>
        <v>37949</v>
      </c>
      <c r="E66" s="33">
        <f>SUM(E54:E65)</f>
        <v>36745</v>
      </c>
      <c r="F66" s="33">
        <f>SUM(F54:F65)</f>
        <v>37533</v>
      </c>
      <c r="G66" s="52">
        <f>IF(B8=0,IF(B66=0,0,100%),(B66)/B8)</f>
        <v>0.25956687716293836</v>
      </c>
      <c r="H66" s="54">
        <f>IF(C8=0,IF(C66=0,0,100%),(C66)/C8)</f>
        <v>0.26109926842914105</v>
      </c>
      <c r="I66" s="141">
        <f>IF(D8=0,IF(D66=0,0,100%),(D66)/D8)</f>
        <v>0.26352923202988826</v>
      </c>
      <c r="J66" s="54">
        <f>IF(E8=0,IF(E66=0,0,100%),(E66)/E8)</f>
        <v>0.26488037311765172</v>
      </c>
      <c r="K66" s="53">
        <f>IF(F8=0,IF(F66=0,0,100%),(F66)/F8)</f>
        <v>0.26422200477293367</v>
      </c>
    </row>
    <row r="67" spans="1:14" ht="12.75" customHeight="1" x14ac:dyDescent="0.3">
      <c r="A67" s="1" t="s">
        <v>15</v>
      </c>
      <c r="B67" s="8"/>
      <c r="C67" s="8"/>
      <c r="D67" s="8"/>
      <c r="E67" s="8"/>
      <c r="F67" s="9"/>
      <c r="G67" s="52"/>
      <c r="H67" s="54"/>
      <c r="I67" s="141"/>
      <c r="J67" s="54"/>
      <c r="K67" s="53"/>
    </row>
    <row r="68" spans="1:14" ht="12.75" customHeight="1" x14ac:dyDescent="0.3">
      <c r="A68" s="2" t="s">
        <v>144</v>
      </c>
      <c r="B68" s="12">
        <v>2500</v>
      </c>
      <c r="C68" s="13">
        <v>2596</v>
      </c>
      <c r="D68" s="13">
        <v>2651</v>
      </c>
      <c r="E68" s="12">
        <v>2815</v>
      </c>
      <c r="F68" s="14">
        <v>2736</v>
      </c>
      <c r="G68" s="52">
        <f>IF(B8=0,IF(B68=0,0,100%),(B68)/B8)</f>
        <v>1.7838667094794678E-2</v>
      </c>
      <c r="H68" s="54">
        <f>IF(C8=0,IF(C68=0,0,100%),(C68)/C8)</f>
        <v>1.8384878508246993E-2</v>
      </c>
      <c r="I68" s="141">
        <f>IF(D8=0,IF(D68=0,0,100%),(D68)/D8)</f>
        <v>1.8409338694332755E-2</v>
      </c>
      <c r="J68" s="54">
        <f>IF(E8=0,IF(E68=0,0,100%),(E68)/E8)</f>
        <v>2.0292237047930047E-2</v>
      </c>
      <c r="K68" s="53">
        <f>IF(F8=0,IF(F68=0,0,100%),(F68)/F8)</f>
        <v>1.9260688062738032E-2</v>
      </c>
    </row>
    <row r="69" spans="1:14" ht="12.75" customHeight="1" x14ac:dyDescent="0.3">
      <c r="A69" s="2" t="s">
        <v>145</v>
      </c>
      <c r="B69" s="8">
        <v>59</v>
      </c>
      <c r="C69" s="8">
        <v>65</v>
      </c>
      <c r="D69" s="8">
        <v>56</v>
      </c>
      <c r="E69" s="8">
        <v>53</v>
      </c>
      <c r="F69" s="9">
        <v>65</v>
      </c>
      <c r="G69" s="52">
        <f>IF(B8=0,IF(B69=0,0,100%),(B69)/B8)</f>
        <v>4.2099254343715435E-4</v>
      </c>
      <c r="H69" s="54">
        <f>IF(C8=0,IF(C69=0,0,100%),(C69)/C8)</f>
        <v>4.6033016295687771E-4</v>
      </c>
      <c r="I69" s="141">
        <f>IF(D8=0,IF(D69=0,0,100%),(D69)/D8)</f>
        <v>3.888807872058221E-4</v>
      </c>
      <c r="J69" s="54">
        <f>IF(E8=0,IF(E69=0,0,100%),(E69)/E8)</f>
        <v>3.8205632807825665E-4</v>
      </c>
      <c r="K69" s="53">
        <f>IF(F8=0,IF(F69=0,0,100%),(F69)/F8)</f>
        <v>4.5758213599341081E-4</v>
      </c>
    </row>
    <row r="70" spans="1:14" ht="12.75" customHeight="1" x14ac:dyDescent="0.3">
      <c r="A70" s="2" t="s">
        <v>146</v>
      </c>
      <c r="B70" s="8">
        <v>511</v>
      </c>
      <c r="C70" s="8">
        <v>497</v>
      </c>
      <c r="D70" s="8">
        <v>490</v>
      </c>
      <c r="E70" s="8">
        <v>439</v>
      </c>
      <c r="F70" s="9">
        <v>471</v>
      </c>
      <c r="G70" s="52">
        <f>IF(B8=0,IF(B70=0,0,100%),(B70)/B8)</f>
        <v>3.646223554176032E-3</v>
      </c>
      <c r="H70" s="54">
        <f>IF(C8=0,IF(C70=0,0,100%),(C70)/C8)</f>
        <v>3.519755245993357E-3</v>
      </c>
      <c r="I70" s="141">
        <f>IF(D8=0,IF(D70=0,0,100%),(D70)/D8)</f>
        <v>3.4027068880509432E-3</v>
      </c>
      <c r="J70" s="54">
        <f>IF(E8=0,IF(E70=0,0,100%),(E70)/E8)</f>
        <v>3.1645797740821636E-3</v>
      </c>
      <c r="K70" s="53">
        <f>IF(F8=0,IF(F70=0,0,100%),(F70)/F8)</f>
        <v>3.3157105546599459E-3</v>
      </c>
    </row>
    <row r="71" spans="1:14" ht="12.75" customHeight="1" x14ac:dyDescent="0.3">
      <c r="A71" s="2" t="s">
        <v>147</v>
      </c>
      <c r="B71" s="12">
        <v>315</v>
      </c>
      <c r="C71" s="13">
        <v>292</v>
      </c>
      <c r="D71" s="13">
        <v>379</v>
      </c>
      <c r="E71" s="12">
        <v>330</v>
      </c>
      <c r="F71" s="14">
        <v>328</v>
      </c>
      <c r="G71" s="52">
        <f>IF(B8=0,IF(B71=0,0,100%),(B71)/B8)</f>
        <v>2.2476720539441291E-3</v>
      </c>
      <c r="H71" s="54">
        <f>IF(C8=0,IF(C71=0,0,100%),(C71)/C8)</f>
        <v>2.0679447320524351E-3</v>
      </c>
      <c r="I71" s="141">
        <f>IF(D8=0,IF(D71=0,0,100%),(D71)/D8)</f>
        <v>2.6318896134108318E-3</v>
      </c>
      <c r="J71" s="54">
        <f>IF(E8=0,IF(E71=0,0,100%),(E71)/E8)</f>
        <v>2.3788412880344284E-3</v>
      </c>
      <c r="K71" s="53">
        <f>IF(F8=0,IF(F71=0,0,100%),(F71)/F8)</f>
        <v>2.3090298554744424E-3</v>
      </c>
    </row>
    <row r="72" spans="1:14" ht="12.75" customHeight="1" x14ac:dyDescent="0.3">
      <c r="A72" s="2" t="s">
        <v>148</v>
      </c>
      <c r="B72" s="8">
        <v>557</v>
      </c>
      <c r="C72" s="8">
        <v>530</v>
      </c>
      <c r="D72" s="8">
        <v>578</v>
      </c>
      <c r="E72" s="8">
        <v>513</v>
      </c>
      <c r="F72" s="9">
        <v>576</v>
      </c>
      <c r="G72" s="52">
        <f>IF(B8=0,IF(B72=0,0,100%),(B72)/B8)</f>
        <v>3.9744550287202536E-3</v>
      </c>
      <c r="H72" s="54">
        <f>IF(C8=0,IF(C72=0,0,100%),(C72)/C8)</f>
        <v>3.7534613287253105E-3</v>
      </c>
      <c r="I72" s="141">
        <f>IF(D8=0,IF(D72=0,0,100%),(D72)/D8)</f>
        <v>4.0138052679458067E-3</v>
      </c>
      <c r="J72" s="54">
        <f>IF(E8=0,IF(E72=0,0,100%),(E72)/E8)</f>
        <v>3.6980169113989751E-3</v>
      </c>
      <c r="K72" s="53">
        <f>IF(F8=0,IF(F72=0,0,100%),(F72)/F8)</f>
        <v>4.0548816974185324E-3</v>
      </c>
    </row>
    <row r="73" spans="1:14" ht="12.75" customHeight="1" x14ac:dyDescent="0.3">
      <c r="A73" s="2" t="s">
        <v>149</v>
      </c>
      <c r="B73" s="12">
        <v>1726</v>
      </c>
      <c r="C73" s="13">
        <v>1771</v>
      </c>
      <c r="D73" s="13">
        <v>1750</v>
      </c>
      <c r="E73" s="12">
        <v>1724</v>
      </c>
      <c r="F73" s="14">
        <v>1789</v>
      </c>
      <c r="G73" s="52">
        <f>IF(B8=0,IF(B73=0,0,100%),(B73)/B8)</f>
        <v>1.2315815762246244E-2</v>
      </c>
      <c r="H73" s="54">
        <f>IF(C8=0,IF(C73=0,0,100%),(C73)/C8)</f>
        <v>1.254222643994816E-2</v>
      </c>
      <c r="I73" s="141">
        <f>IF(D8=0,IF(D73=0,0,100%),(D73)/D8)</f>
        <v>1.215252460018194E-2</v>
      </c>
      <c r="J73" s="54">
        <f>IF(E8=0,IF(E73=0,0,100%),(E73)/E8)</f>
        <v>1.2427643577488953E-2</v>
      </c>
      <c r="K73" s="53">
        <f>IF(F8=0,IF(F73=0,0,100%),(F73)/F8)</f>
        <v>1.2594068327572492E-2</v>
      </c>
    </row>
    <row r="74" spans="1:14" ht="12.75" customHeight="1" x14ac:dyDescent="0.3">
      <c r="A74" s="2" t="s">
        <v>150</v>
      </c>
      <c r="B74" s="12">
        <v>444</v>
      </c>
      <c r="C74" s="13">
        <v>494</v>
      </c>
      <c r="D74" s="13">
        <v>470</v>
      </c>
      <c r="E74" s="12">
        <v>428</v>
      </c>
      <c r="F74" s="14">
        <v>443</v>
      </c>
      <c r="G74" s="52">
        <f>IF(B8=0,IF(B74=0,0,100%),(B74)/B8)</f>
        <v>3.1681472760355348E-3</v>
      </c>
      <c r="H74" s="54">
        <f>IF(C8=0,IF(C74=0,0,100%),(C74)/C8)</f>
        <v>3.4985092384722705E-3</v>
      </c>
      <c r="I74" s="141">
        <f>IF(D8=0,IF(D74=0,0,100%),(D74)/D8)</f>
        <v>3.2638208926202925E-3</v>
      </c>
      <c r="J74" s="54">
        <f>IF(E8=0,IF(E74=0,0,100%),(E74)/E8)</f>
        <v>3.0852850644810161E-3</v>
      </c>
      <c r="K74" s="53">
        <f>IF(F8=0,IF(F74=0,0,100%),(F74)/F8)</f>
        <v>3.1185982499243228E-3</v>
      </c>
    </row>
    <row r="75" spans="1:14" s="40" customFormat="1" ht="12.75" customHeight="1" x14ac:dyDescent="0.3">
      <c r="A75" s="3" t="s">
        <v>151</v>
      </c>
      <c r="B75" s="33">
        <f>SUM(B68:B74)</f>
        <v>6112</v>
      </c>
      <c r="C75" s="33">
        <f>SUM(C68:C74)</f>
        <v>6245</v>
      </c>
      <c r="D75" s="33">
        <f>SUM(D68:D74)</f>
        <v>6374</v>
      </c>
      <c r="E75" s="33">
        <f>SUM(E68:E74)</f>
        <v>6302</v>
      </c>
      <c r="F75" s="33">
        <f>SUM(F68:F74)</f>
        <v>6408</v>
      </c>
      <c r="G75" s="52">
        <f>IF(B8=0,IF(B75=0,0,100%),(B75)/B8)</f>
        <v>4.3611973313354029E-2</v>
      </c>
      <c r="H75" s="54">
        <f>IF(C8=0,IF(C75=0,0,100%),(C75)/C8)</f>
        <v>4.4227105656395399E-2</v>
      </c>
      <c r="I75" s="141">
        <f>IF(D8=0,IF(D75=0,0,100%),(D75)/D8)</f>
        <v>4.4262966743748397E-2</v>
      </c>
      <c r="J75" s="54">
        <f>IF(E8=0,IF(E75=0,0,100%),(E75)/E8)</f>
        <v>4.5428659991493842E-2</v>
      </c>
      <c r="K75" s="53">
        <f>IF(F8=0,IF(F75=0,0,100%),(F75)/F8)</f>
        <v>4.5110558883781175E-2</v>
      </c>
      <c r="L75" s="10"/>
      <c r="N75" s="11"/>
    </row>
    <row r="76" spans="1:14" ht="12.75" customHeight="1" x14ac:dyDescent="0.3">
      <c r="A76" s="4" t="s">
        <v>16</v>
      </c>
      <c r="B76" s="12"/>
      <c r="C76" s="12"/>
      <c r="D76" s="12"/>
      <c r="E76" s="12"/>
      <c r="F76" s="14"/>
      <c r="G76" s="136"/>
      <c r="H76" s="12"/>
      <c r="I76" s="143"/>
      <c r="J76" s="12"/>
      <c r="K76" s="138"/>
    </row>
    <row r="77" spans="1:14" ht="12.75" customHeight="1" x14ac:dyDescent="0.3">
      <c r="A77" s="2" t="s">
        <v>152</v>
      </c>
      <c r="B77" s="12">
        <v>267</v>
      </c>
      <c r="C77" s="13">
        <v>255</v>
      </c>
      <c r="D77" s="13">
        <v>220</v>
      </c>
      <c r="E77" s="12">
        <v>262</v>
      </c>
      <c r="F77" s="14">
        <v>254</v>
      </c>
      <c r="G77" s="52">
        <f>IF(B8=0,IF(B77=0,0,100%),(B77)/B8)</f>
        <v>1.9051696457240714E-3</v>
      </c>
      <c r="H77" s="54">
        <f>IF(C8=0,IF(C77=0,0,100%),(C77)/C8)</f>
        <v>1.8059106392923662E-3</v>
      </c>
      <c r="I77" s="141">
        <f>IF(D8=0,IF(D77=0,0,100%),(D77)/D8)</f>
        <v>1.5277459497371583E-3</v>
      </c>
      <c r="J77" s="54">
        <f>IF(E8=0,IF(E77=0,0,100%),(E77)/E8)</f>
        <v>1.8886558105000613E-3</v>
      </c>
      <c r="K77" s="53">
        <f>IF(F8=0,IF(F77=0,0,100%),(F77)/F8)</f>
        <v>1.788090192958867E-3</v>
      </c>
    </row>
    <row r="78" spans="1:14" ht="26.4" x14ac:dyDescent="0.3">
      <c r="A78" s="2" t="s">
        <v>153</v>
      </c>
      <c r="B78" s="12">
        <v>208</v>
      </c>
      <c r="C78" s="13">
        <v>178</v>
      </c>
      <c r="D78" s="13">
        <v>214</v>
      </c>
      <c r="E78" s="12">
        <v>156</v>
      </c>
      <c r="F78" s="14">
        <v>201</v>
      </c>
      <c r="G78" s="52">
        <f>IF(B8=0,IF(B78=0,0,100%),(B78)/B8)</f>
        <v>1.4841771022869172E-3</v>
      </c>
      <c r="H78" s="54">
        <f>IF(C8=0,IF(C78=0,0,100%),(C78)/C8)</f>
        <v>1.2605964462511421E-3</v>
      </c>
      <c r="I78" s="141">
        <f>IF(D8=0,IF(D78=0,0,100%),(D78)/D8)</f>
        <v>1.486080151107963E-3</v>
      </c>
      <c r="J78" s="54">
        <f>IF(E8=0,IF(E78=0,0,100%),(E78)/E8)</f>
        <v>1.1245431543435479E-3</v>
      </c>
      <c r="K78" s="53">
        <f>IF(F8=0,IF(F78=0,0,100%),(F78)/F8)</f>
        <v>1.4149847589950088E-3</v>
      </c>
      <c r="L78" s="11"/>
    </row>
    <row r="79" spans="1:14" ht="12.75" customHeight="1" x14ac:dyDescent="0.3">
      <c r="A79" s="3" t="s">
        <v>154</v>
      </c>
      <c r="B79" s="33">
        <f>SUM(B77:B78)</f>
        <v>475</v>
      </c>
      <c r="C79" s="33">
        <f>SUM(C77:C78)</f>
        <v>433</v>
      </c>
      <c r="D79" s="33">
        <f>SUM(D77:D78)</f>
        <v>434</v>
      </c>
      <c r="E79" s="33">
        <f>SUM(E77:E78)</f>
        <v>418</v>
      </c>
      <c r="F79" s="33">
        <f>SUM(F77:F78)</f>
        <v>455</v>
      </c>
      <c r="G79" s="52">
        <f>IF(B8=0,IF(B79=0,0,100%),(B79)/B8)</f>
        <v>3.3893467480109888E-3</v>
      </c>
      <c r="H79" s="54">
        <f>IF(C8=0,IF(C79=0,0,100%),(C79)/C8)</f>
        <v>3.0665070855435085E-3</v>
      </c>
      <c r="I79" s="141">
        <f>IF(D8=0,IF(D79=0,0,100%),(D79)/D8)</f>
        <v>3.0138261008451211E-3</v>
      </c>
      <c r="J79" s="54">
        <f>IF(E8=0,IF(E79=0,0,100%),(E79)/E8)</f>
        <v>3.013198964843609E-3</v>
      </c>
      <c r="K79" s="53">
        <f>IF(F8=0,IF(F79=0,0,100%),(F79)/F8)</f>
        <v>3.2030749519538757E-3</v>
      </c>
      <c r="L79" s="11"/>
    </row>
    <row r="80" spans="1:14" ht="12.75" customHeight="1" x14ac:dyDescent="0.3">
      <c r="A80" s="1" t="s">
        <v>17</v>
      </c>
      <c r="B80" s="8"/>
      <c r="C80" s="8"/>
      <c r="D80" s="8"/>
      <c r="E80" s="8"/>
      <c r="F80" s="9"/>
      <c r="G80" s="52"/>
      <c r="H80" s="54"/>
      <c r="I80" s="141"/>
      <c r="J80" s="54"/>
      <c r="K80" s="53"/>
      <c r="L80" s="11"/>
    </row>
    <row r="81" spans="1:12" ht="12.75" customHeight="1" x14ac:dyDescent="0.3">
      <c r="A81" s="2" t="s">
        <v>155</v>
      </c>
      <c r="B81" s="12">
        <v>1525</v>
      </c>
      <c r="C81" s="13">
        <v>1445</v>
      </c>
      <c r="D81" s="13">
        <v>1505</v>
      </c>
      <c r="E81" s="12">
        <v>1313</v>
      </c>
      <c r="F81" s="14">
        <v>1276</v>
      </c>
      <c r="G81" s="52">
        <f>IF(B8=0,IF(B81=0,0,100%),(B81)/B8)</f>
        <v>1.0881586927824753E-2</v>
      </c>
      <c r="H81" s="54">
        <f>IF(C8=0,IF(C81=0,0,100%),(C81)/C8)</f>
        <v>1.0233493622656742E-2</v>
      </c>
      <c r="I81" s="141">
        <f>IF(D8=0,IF(D81=0,0,100%),(D81)/D8)</f>
        <v>1.0451171156156468E-2</v>
      </c>
      <c r="J81" s="54">
        <f>IF(E8=0,IF(E81=0,0,100%),(E81)/E8)</f>
        <v>9.4649048823915276E-3</v>
      </c>
      <c r="K81" s="53">
        <f>IF(F8=0,IF(F81=0,0,100%),(F81)/F8)</f>
        <v>8.9826893158091101E-3</v>
      </c>
      <c r="L81" s="11"/>
    </row>
    <row r="82" spans="1:12" ht="12.75" customHeight="1" x14ac:dyDescent="0.3">
      <c r="A82" s="2" t="s">
        <v>156</v>
      </c>
      <c r="B82" s="8">
        <v>748</v>
      </c>
      <c r="C82" s="8">
        <v>848</v>
      </c>
      <c r="D82" s="8">
        <v>973</v>
      </c>
      <c r="E82" s="8">
        <v>947</v>
      </c>
      <c r="F82" s="9">
        <v>994</v>
      </c>
      <c r="G82" s="52">
        <f>IF(B8=0,IF(B82=0,0,100%),(B82)/B8)</f>
        <v>5.3373291947625672E-3</v>
      </c>
      <c r="H82" s="54">
        <f>IF(C8=0,IF(C82=0,0,100%),(C82)/C8)</f>
        <v>6.0055381259604967E-3</v>
      </c>
      <c r="I82" s="141">
        <f>IF(D8=0,IF(D82=0,0,100%),(D82)/D8)</f>
        <v>6.7568036777011587E-3</v>
      </c>
      <c r="J82" s="54">
        <f>IF(E8=0,IF(E82=0,0,100%),(E82)/E8)</f>
        <v>6.826553635662435E-3</v>
      </c>
      <c r="K82" s="53">
        <f>IF(F8=0,IF(F82=0,0,100%),(F82)/F8)</f>
        <v>6.997486818114621E-3</v>
      </c>
      <c r="L82" s="11"/>
    </row>
    <row r="83" spans="1:12" ht="12.75" customHeight="1" x14ac:dyDescent="0.3">
      <c r="A83" s="2" t="s">
        <v>157</v>
      </c>
      <c r="B83" s="12">
        <v>5149</v>
      </c>
      <c r="C83" s="13">
        <v>5037</v>
      </c>
      <c r="D83" s="13">
        <v>5059</v>
      </c>
      <c r="E83" s="12">
        <v>4859</v>
      </c>
      <c r="F83" s="14">
        <v>4317</v>
      </c>
      <c r="G83" s="52">
        <f>IF(B8=0,IF(B83=0,0,100%),(B83)/B8)</f>
        <v>3.6740518748439116E-2</v>
      </c>
      <c r="H83" s="54">
        <f>IF(C8=0,IF(C83=0,0,100%),(C83)/C8)</f>
        <v>3.5672046627904505E-2</v>
      </c>
      <c r="I83" s="141">
        <f>IF(D8=0,IF(D83=0,0,100%),(D83)/D8)</f>
        <v>3.513121254418311E-2</v>
      </c>
      <c r="J83" s="54">
        <f>IF(E8=0,IF(E83=0,0,100%),(E83)/E8)</f>
        <v>3.5026635813816022E-2</v>
      </c>
      <c r="K83" s="53">
        <f>IF(F8=0,IF(F83=0,0,100%),(F83)/F8)</f>
        <v>3.0390493555131608E-2</v>
      </c>
      <c r="L83" s="11"/>
    </row>
    <row r="84" spans="1:12" ht="12.75" customHeight="1" x14ac:dyDescent="0.3">
      <c r="A84" s="5" t="s">
        <v>158</v>
      </c>
      <c r="B84" s="12">
        <v>942</v>
      </c>
      <c r="C84" s="13">
        <v>811</v>
      </c>
      <c r="D84" s="13">
        <v>826</v>
      </c>
      <c r="E84" s="12">
        <v>717</v>
      </c>
      <c r="F84" s="14">
        <v>679</v>
      </c>
      <c r="G84" s="52">
        <f>IF(B8=0,IF(B84=0,0,100%),(B84)/B8)</f>
        <v>6.7216097613186339E-3</v>
      </c>
      <c r="H84" s="54">
        <f>IF(C8=0,IF(C84=0,0,100%),(C84)/C8)</f>
        <v>5.7435040332004276E-3</v>
      </c>
      <c r="I84" s="141">
        <f>IF(D8=0,IF(D84=0,0,100%),(D84)/D8)</f>
        <v>5.7359916112858763E-3</v>
      </c>
      <c r="J84" s="54">
        <f>IF(E8=0,IF(E84=0,0,100%),(E84)/E8)</f>
        <v>5.168573344002076E-3</v>
      </c>
      <c r="K84" s="53">
        <f>IF(F8=0,IF(F84=0,0,100%),(F84)/F8)</f>
        <v>4.7799733898388607E-3</v>
      </c>
      <c r="L84" s="11"/>
    </row>
    <row r="85" spans="1:12" ht="12.75" customHeight="1" x14ac:dyDescent="0.3">
      <c r="A85" s="3" t="s">
        <v>159</v>
      </c>
      <c r="B85" s="33">
        <f>SUM(B81:B84)</f>
        <v>8364</v>
      </c>
      <c r="C85" s="33">
        <f>SUM(C81:C84)</f>
        <v>8141</v>
      </c>
      <c r="D85" s="33">
        <f>SUM(D81:D84)</f>
        <v>8363</v>
      </c>
      <c r="E85" s="33">
        <f>SUM(E81:E84)</f>
        <v>7836</v>
      </c>
      <c r="F85" s="33">
        <f>SUM(F81:F84)</f>
        <v>7266</v>
      </c>
      <c r="G85" s="52">
        <f>IF(B8=0,IF(B85=0,0,100%),(B85)/B8)</f>
        <v>5.9681044632345068E-2</v>
      </c>
      <c r="H85" s="54">
        <f>IF(C8=0,IF(C85=0,0,100%),(C85)/C8)</f>
        <v>5.7654582409722176E-2</v>
      </c>
      <c r="I85" s="141">
        <f>IF(D8=0,IF(D85=0,0,100%),(D85)/D8)</f>
        <v>5.8075178989326612E-2</v>
      </c>
      <c r="J85" s="54">
        <f>IF(E8=0,IF(E85=0,0,100%),(E85)/E8)</f>
        <v>5.6486667675872064E-2</v>
      </c>
      <c r="K85" s="53">
        <f>IF(F8=0,IF(F85=0,0,100%),(F85)/F8)</f>
        <v>5.1150643078894199E-2</v>
      </c>
      <c r="L85" s="11"/>
    </row>
    <row r="86" spans="1:12" ht="12.75" customHeight="1" x14ac:dyDescent="0.3">
      <c r="A86" s="1" t="s">
        <v>18</v>
      </c>
      <c r="B86" s="8"/>
      <c r="C86" s="8"/>
      <c r="D86" s="8"/>
      <c r="E86" s="8"/>
      <c r="F86" s="9"/>
      <c r="G86" s="52"/>
      <c r="H86" s="54"/>
      <c r="I86" s="141"/>
      <c r="J86" s="54"/>
      <c r="K86" s="53"/>
      <c r="L86" s="11"/>
    </row>
    <row r="87" spans="1:12" ht="12.75" customHeight="1" x14ac:dyDescent="0.3">
      <c r="A87" s="2" t="s">
        <v>160</v>
      </c>
      <c r="B87" s="12">
        <v>813</v>
      </c>
      <c r="C87" s="13">
        <v>896</v>
      </c>
      <c r="D87" s="13">
        <v>897</v>
      </c>
      <c r="E87" s="12">
        <v>836</v>
      </c>
      <c r="F87" s="14">
        <v>808</v>
      </c>
      <c r="G87" s="52">
        <f>IF(B8=0,IF(B87=0,0,100%),(B87)/B8)</f>
        <v>5.8011345392272292E-3</v>
      </c>
      <c r="H87" s="54">
        <f>IF(C8=0,IF(C87=0,0,100%),(C87)/C8)</f>
        <v>6.3454742462978834E-3</v>
      </c>
      <c r="I87" s="141">
        <f>IF(D8=0,IF(D87=0,0,100%),(D87)/D8)</f>
        <v>6.2290368950646859E-3</v>
      </c>
      <c r="J87" s="54">
        <f>IF(E8=0,IF(E87=0,0,100%),(E87)/E8)</f>
        <v>6.026397929687218E-3</v>
      </c>
      <c r="K87" s="53">
        <f>IF(F8=0,IF(F87=0,0,100%),(F87)/F8)</f>
        <v>5.6880979366565531E-3</v>
      </c>
      <c r="L87" s="11"/>
    </row>
    <row r="88" spans="1:12" ht="12.75" customHeight="1" x14ac:dyDescent="0.3">
      <c r="A88" s="2" t="s">
        <v>161</v>
      </c>
      <c r="B88" s="8">
        <v>1208</v>
      </c>
      <c r="C88" s="8">
        <v>1227</v>
      </c>
      <c r="D88" s="8">
        <v>1268</v>
      </c>
      <c r="E88" s="8">
        <v>1172</v>
      </c>
      <c r="F88" s="9">
        <v>1212</v>
      </c>
      <c r="G88" s="52">
        <f>IF(B8=0,IF(B88=0,0,100%),(B88)/B8)</f>
        <v>8.619643940204787E-3</v>
      </c>
      <c r="H88" s="54">
        <f>IF(C8=0,IF(C88=0,0,100%),(C88)/C8)</f>
        <v>8.6896170761244455E-3</v>
      </c>
      <c r="I88" s="141">
        <f>IF(D8=0,IF(D88=0,0,100%),(D88)/D8)</f>
        <v>8.8053721103032584E-3</v>
      </c>
      <c r="J88" s="54">
        <f>IF(E8=0,IF(E88=0,0,100%),(E88)/E8)</f>
        <v>8.4484908775040914E-3</v>
      </c>
      <c r="K88" s="53">
        <f>IF(F8=0,IF(F88=0,0,100%),(F88)/F8)</f>
        <v>8.5321469049848293E-3</v>
      </c>
      <c r="L88" s="11"/>
    </row>
    <row r="89" spans="1:12" ht="26.4" x14ac:dyDescent="0.3">
      <c r="A89" s="2" t="s">
        <v>162</v>
      </c>
      <c r="B89" s="8">
        <v>4350</v>
      </c>
      <c r="C89" s="8">
        <v>4518</v>
      </c>
      <c r="D89" s="8">
        <v>4421</v>
      </c>
      <c r="E89" s="8">
        <v>4241</v>
      </c>
      <c r="F89" s="9">
        <v>4385</v>
      </c>
      <c r="G89" s="52">
        <f>IF(B8=0,IF(B89=0,0,100%),(B89)/B8)</f>
        <v>3.1039280744942738E-2</v>
      </c>
      <c r="H89" s="54">
        <f>IF(C8=0,IF(C89=0,0,100%),(C89)/C8)</f>
        <v>3.1996487326756515E-2</v>
      </c>
      <c r="I89" s="141">
        <f>IF(D8=0,IF(D89=0,0,100%),(D89)/D8)</f>
        <v>3.0700749289945348E-2</v>
      </c>
      <c r="J89" s="54">
        <f>IF(E8=0,IF(E89=0,0,100%),(E89)/E8)</f>
        <v>3.0571714856224275E-2</v>
      </c>
      <c r="K89" s="53">
        <f>IF(F8=0,IF(F89=0,0,100%),(F89)/F8)</f>
        <v>3.0869194866632407E-2</v>
      </c>
      <c r="L89" s="11"/>
    </row>
    <row r="90" spans="1:12" ht="26.4" x14ac:dyDescent="0.3">
      <c r="A90" s="2" t="s">
        <v>163</v>
      </c>
      <c r="B90" s="12">
        <v>769</v>
      </c>
      <c r="C90" s="13">
        <v>783</v>
      </c>
      <c r="D90" s="13">
        <v>767</v>
      </c>
      <c r="E90" s="12">
        <v>729</v>
      </c>
      <c r="F90" s="14">
        <v>654</v>
      </c>
      <c r="G90" s="52">
        <f>IF(B8=0,IF(B90=0,0,100%),(B90)/B8)</f>
        <v>5.4871739983588423E-3</v>
      </c>
      <c r="H90" s="54">
        <f>IF(C8=0,IF(C90=0,0,100%),(C90)/C8)</f>
        <v>5.5452079630036186E-3</v>
      </c>
      <c r="I90" s="141">
        <f>IF(D8=0,IF(D90=0,0,100%),(D90)/D8)</f>
        <v>5.326277924765456E-3</v>
      </c>
      <c r="J90" s="54">
        <f>IF(E8=0,IF(E90=0,0,100%),(E90)/E8)</f>
        <v>5.2550766635669644E-3</v>
      </c>
      <c r="K90" s="53">
        <f>IF(F8=0,IF(F90=0,0,100%),(F90)/F8)</f>
        <v>4.6039802606106257E-3</v>
      </c>
      <c r="L90" s="11"/>
    </row>
    <row r="91" spans="1:12" ht="13.2" x14ac:dyDescent="0.3">
      <c r="A91" s="2" t="s">
        <v>164</v>
      </c>
      <c r="B91" s="8">
        <v>721</v>
      </c>
      <c r="C91" s="8">
        <v>746</v>
      </c>
      <c r="D91" s="8">
        <v>752</v>
      </c>
      <c r="E91" s="8">
        <v>774</v>
      </c>
      <c r="F91" s="9">
        <v>807</v>
      </c>
      <c r="G91" s="52">
        <f>IF(B8=0,IF(B91=0,0,100%),(B91)/B8)</f>
        <v>5.144671590138785E-3</v>
      </c>
      <c r="H91" s="54">
        <f>IF(C8=0,IF(C91=0,0,100%),(C91)/C8)</f>
        <v>5.2831738702435503E-3</v>
      </c>
      <c r="I91" s="141">
        <f>IF(D8=0,IF(D91=0,0,100%),(D91)/D8)</f>
        <v>5.222113428192468E-3</v>
      </c>
      <c r="J91" s="54">
        <f>IF(E8=0,IF(E91=0,0,100%),(E91)/E8)</f>
        <v>5.5794641119352954E-3</v>
      </c>
      <c r="K91" s="53">
        <f>IF(F8=0,IF(F91=0,0,100%),(F91)/F8)</f>
        <v>5.6810582114874232E-3</v>
      </c>
      <c r="L91" s="11"/>
    </row>
    <row r="92" spans="1:12" ht="13.2" x14ac:dyDescent="0.3">
      <c r="A92" s="2" t="s">
        <v>165</v>
      </c>
      <c r="B92" s="12">
        <v>702</v>
      </c>
      <c r="C92" s="13">
        <v>755</v>
      </c>
      <c r="D92" s="13">
        <v>753</v>
      </c>
      <c r="E92" s="12">
        <v>702</v>
      </c>
      <c r="F92" s="14">
        <v>745</v>
      </c>
      <c r="G92" s="52">
        <f>IF(B8=0,IF(B92=0,0,100%),(B92)/B8)</f>
        <v>5.0090977202183456E-3</v>
      </c>
      <c r="H92" s="54">
        <f>IF(C8=0,IF(C92=0,0,100%),(C92)/C8)</f>
        <v>5.3469118928068105E-3</v>
      </c>
      <c r="I92" s="141">
        <f>IF(D8=0,IF(D92=0,0,100%),(D92)/D8)</f>
        <v>5.2290577279640003E-3</v>
      </c>
      <c r="J92" s="54">
        <f>IF(E8=0,IF(E92=0,0,100%),(E92)/E8)</f>
        <v>5.060444194545966E-3</v>
      </c>
      <c r="K92" s="53">
        <f>IF(F8=0,IF(F92=0,0,100%),(F92)/F8)</f>
        <v>5.2445952510014006E-3</v>
      </c>
      <c r="L92" s="11"/>
    </row>
    <row r="93" spans="1:12" ht="13.2" x14ac:dyDescent="0.3">
      <c r="A93" s="2" t="s">
        <v>166</v>
      </c>
      <c r="B93" s="12">
        <v>358</v>
      </c>
      <c r="C93" s="13">
        <v>357</v>
      </c>
      <c r="D93" s="13">
        <v>348</v>
      </c>
      <c r="E93" s="12">
        <v>343</v>
      </c>
      <c r="F93" s="14">
        <v>343</v>
      </c>
      <c r="G93" s="52">
        <f>IF(B8=0,IF(B93=0,0,100%),(B93)/B8)</f>
        <v>2.5544971279745977E-3</v>
      </c>
      <c r="H93" s="54">
        <f>IF(C8=0,IF(C93=0,0,100%),(C93)/C8)</f>
        <v>2.5282748950093128E-3</v>
      </c>
      <c r="I93" s="141">
        <f>IF(D8=0,IF(D93=0,0,100%),(D93)/D8)</f>
        <v>2.4166163204933232E-3</v>
      </c>
      <c r="J93" s="54">
        <f>IF(E8=0,IF(E93=0,0,100%),(E93)/E8)</f>
        <v>2.4725532175630571E-3</v>
      </c>
      <c r="K93" s="53">
        <f>IF(F8=0,IF(F93=0,0,100%),(F93)/F8)</f>
        <v>2.414625733011383E-3</v>
      </c>
      <c r="L93" s="11"/>
    </row>
    <row r="94" spans="1:12" ht="13.2" x14ac:dyDescent="0.3">
      <c r="A94" s="3" t="s">
        <v>167</v>
      </c>
      <c r="B94" s="33">
        <f>SUM(B87:B93)</f>
        <v>8921</v>
      </c>
      <c r="C94" s="33">
        <f>SUM(C87:C93)</f>
        <v>9282</v>
      </c>
      <c r="D94" s="33">
        <f>SUM(D87:D93)</f>
        <v>9206</v>
      </c>
      <c r="E94" s="33">
        <f>SUM(E87:E93)</f>
        <v>8797</v>
      </c>
      <c r="F94" s="33">
        <f>SUM(F87:F93)</f>
        <v>8954</v>
      </c>
      <c r="G94" s="52">
        <f>IF(B8=0,IF(B94=0,0,100%),(B94)/B8)</f>
        <v>6.3655499661065332E-2</v>
      </c>
      <c r="H94" s="54">
        <f>IF(C8=0,IF(C94=0,0,100%),(C94)/C8)</f>
        <v>6.5735147270242128E-2</v>
      </c>
      <c r="I94" s="141">
        <f>IF(D8=0,IF(D94=0,0,100%),(D94)/D8)</f>
        <v>6.3929223696728543E-2</v>
      </c>
      <c r="J94" s="54">
        <f>IF(E8=0,IF(E94=0,0,100%),(E94)/E8)</f>
        <v>6.3414141851026867E-2</v>
      </c>
      <c r="K94" s="53">
        <f>IF(F8=0,IF(F94=0,0,100%),(F94)/F8)</f>
        <v>6.3033699164384616E-2</v>
      </c>
      <c r="L94" s="11"/>
    </row>
    <row r="95" spans="1:12" ht="13.2" x14ac:dyDescent="0.3">
      <c r="A95" s="1" t="s">
        <v>19</v>
      </c>
      <c r="B95" s="8"/>
      <c r="C95" s="8"/>
      <c r="D95" s="8"/>
      <c r="E95" s="8"/>
      <c r="F95" s="9"/>
      <c r="G95" s="52"/>
      <c r="H95" s="54"/>
      <c r="I95" s="141"/>
      <c r="J95" s="54"/>
      <c r="K95" s="53"/>
      <c r="L95" s="11"/>
    </row>
    <row r="96" spans="1:12" ht="26.4" x14ac:dyDescent="0.3">
      <c r="A96" s="2" t="s">
        <v>168</v>
      </c>
      <c r="B96" s="12">
        <v>1646</v>
      </c>
      <c r="C96" s="13">
        <v>1641</v>
      </c>
      <c r="D96" s="13">
        <v>1614</v>
      </c>
      <c r="E96" s="12">
        <v>1572</v>
      </c>
      <c r="F96" s="14">
        <v>1575</v>
      </c>
      <c r="G96" s="52">
        <f>IF(B8=0,IF(B96=0,0,100%),(B96)/B8)</f>
        <v>1.1744978415212815E-2</v>
      </c>
      <c r="H96" s="54">
        <f>IF(C8=0,IF(C96=0,0,100%),(C96)/C8)</f>
        <v>1.1621566114034405E-2</v>
      </c>
      <c r="I96" s="141">
        <f>IF(D8=0,IF(D96=0,0,100%),(D96)/D8)</f>
        <v>1.1208099831253515E-2</v>
      </c>
      <c r="J96" s="54">
        <f>IF(E8=0,IF(E96=0,0,100%),(E96)/E8)</f>
        <v>1.1331934863000367E-2</v>
      </c>
      <c r="K96" s="53">
        <f>IF(F8=0,IF(F96=0,0,100%),(F96)/F8)</f>
        <v>1.1087567141378801E-2</v>
      </c>
      <c r="L96" s="11"/>
    </row>
    <row r="97" spans="1:12" ht="13.2" x14ac:dyDescent="0.3">
      <c r="A97" s="2" t="s">
        <v>169</v>
      </c>
      <c r="B97" s="8">
        <v>2947</v>
      </c>
      <c r="C97" s="8">
        <v>3321</v>
      </c>
      <c r="D97" s="8">
        <v>3215</v>
      </c>
      <c r="E97" s="8">
        <v>2831</v>
      </c>
      <c r="F97" s="9">
        <v>2999</v>
      </c>
      <c r="G97" s="52">
        <f>IF(B8=0,IF(B97=0,0,100%),(B97)/B8)</f>
        <v>2.1028220771343965E-2</v>
      </c>
      <c r="H97" s="54">
        <f>IF(C8=0,IF(C97=0,0,100%),(C97)/C8)</f>
        <v>2.3519330325842934E-2</v>
      </c>
      <c r="I97" s="141">
        <f>IF(D8=0,IF(D97=0,0,100%),(D97)/D8)</f>
        <v>2.232592376547711E-2</v>
      </c>
      <c r="J97" s="54">
        <f>IF(E8=0,IF(E97=0,0,100%),(E97)/E8)</f>
        <v>2.04075748073499E-2</v>
      </c>
      <c r="K97" s="53">
        <f>IF(F8=0,IF(F97=0,0,100%),(F97)/F8)</f>
        <v>2.1112135782219061E-2</v>
      </c>
      <c r="L97" s="11"/>
    </row>
    <row r="98" spans="1:12" ht="26.4" x14ac:dyDescent="0.3">
      <c r="A98" s="2" t="s">
        <v>170</v>
      </c>
      <c r="B98" s="8">
        <v>2807</v>
      </c>
      <c r="C98" s="8">
        <v>2817</v>
      </c>
      <c r="D98" s="8">
        <v>2459</v>
      </c>
      <c r="E98" s="8">
        <v>2251</v>
      </c>
      <c r="F98" s="9">
        <v>2234</v>
      </c>
      <c r="G98" s="52">
        <f>IF(B8=0,IF(B98=0,0,100%),(B98)/B8)</f>
        <v>2.0029255414035465E-2</v>
      </c>
      <c r="H98" s="54">
        <f>IF(C8=0,IF(C98=0,0,100%),(C98)/C8)</f>
        <v>1.9950001062300375E-2</v>
      </c>
      <c r="I98" s="141">
        <f>IF(D8=0,IF(D98=0,0,100%),(D98)/D8)</f>
        <v>1.7076033138198509E-2</v>
      </c>
      <c r="J98" s="54">
        <f>IF(E8=0,IF(E98=0,0,100%),(E98)/E8)</f>
        <v>1.6226581028380298E-2</v>
      </c>
      <c r="K98" s="53">
        <f>IF(F8=0,IF(F98=0,0,100%),(F98)/F8)</f>
        <v>1.5726746027835074E-2</v>
      </c>
      <c r="L98" s="11"/>
    </row>
    <row r="99" spans="1:12" ht="13.2" x14ac:dyDescent="0.3">
      <c r="A99" s="2" t="s">
        <v>171</v>
      </c>
      <c r="B99" s="12">
        <v>712</v>
      </c>
      <c r="C99" s="13">
        <v>742</v>
      </c>
      <c r="D99" s="13">
        <v>751</v>
      </c>
      <c r="E99" s="12">
        <v>640</v>
      </c>
      <c r="F99" s="14">
        <v>612</v>
      </c>
      <c r="G99" s="52">
        <f>IF(B8=0,IF(B99=0,0,100%),(B99)/B8)</f>
        <v>5.080452388597524E-3</v>
      </c>
      <c r="H99" s="54">
        <f>IF(C8=0,IF(C99=0,0,100%),(C99)/C8)</f>
        <v>5.2548458602154346E-3</v>
      </c>
      <c r="I99" s="141">
        <f>IF(D8=0,IF(D99=0,0,100%),(D99)/D8)</f>
        <v>5.2151691284209357E-3</v>
      </c>
      <c r="J99" s="54">
        <f>IF(E8=0,IF(E99=0,0,100%),(E99)/E8)</f>
        <v>4.6135103767940425E-3</v>
      </c>
      <c r="K99" s="53">
        <f>IF(F8=0,IF(F99=0,0,100%),(F99)/F8)</f>
        <v>4.3083118035071909E-3</v>
      </c>
      <c r="L99" s="11"/>
    </row>
    <row r="100" spans="1:12" ht="13.2" x14ac:dyDescent="0.3">
      <c r="A100" s="2" t="s">
        <v>172</v>
      </c>
      <c r="B100" s="8">
        <v>1102</v>
      </c>
      <c r="C100" s="8">
        <v>904</v>
      </c>
      <c r="D100" s="8">
        <v>846</v>
      </c>
      <c r="E100" s="8">
        <v>756</v>
      </c>
      <c r="F100" s="9">
        <v>817</v>
      </c>
      <c r="G100" s="52">
        <f>IF(B8=0,IF(B100=0,0,100%),(B100)/B8)</f>
        <v>7.8632844553854931E-3</v>
      </c>
      <c r="H100" s="54">
        <f>IF(C8=0,IF(C100=0,0,100%),(C100)/C8)</f>
        <v>6.4021302663541139E-3</v>
      </c>
      <c r="I100" s="141">
        <f>IF(D8=0,IF(D100=0,0,100%),(D100)/D8)</f>
        <v>5.8748776067165265E-3</v>
      </c>
      <c r="J100" s="54">
        <f>IF(E8=0,IF(E100=0,0,100%),(E100)/E8)</f>
        <v>5.4497091325879628E-3</v>
      </c>
      <c r="K100" s="53">
        <f>IF(F8=0,IF(F100=0,0,100%),(F100)/F8)</f>
        <v>5.7514554631787175E-3</v>
      </c>
      <c r="L100" s="11"/>
    </row>
    <row r="101" spans="1:12" ht="13.2" x14ac:dyDescent="0.3">
      <c r="A101" s="2" t="s">
        <v>173</v>
      </c>
      <c r="B101" s="8">
        <v>1215</v>
      </c>
      <c r="C101" s="8">
        <v>1056</v>
      </c>
      <c r="D101" s="8">
        <v>1026</v>
      </c>
      <c r="E101" s="8">
        <v>1060</v>
      </c>
      <c r="F101" s="9">
        <v>1163</v>
      </c>
      <c r="G101" s="52">
        <f>IF(B8=0,IF(B101=0,0,100%),(B101)/B8)</f>
        <v>8.6695922080702124E-3</v>
      </c>
      <c r="H101" s="54">
        <f>IF(C8=0,IF(C101=0,0,100%),(C101)/C8)</f>
        <v>7.4785946474225052E-3</v>
      </c>
      <c r="I101" s="141">
        <f>IF(D8=0,IF(D101=0,0,100%),(D101)/D8)</f>
        <v>7.1248515655923834E-3</v>
      </c>
      <c r="J101" s="54">
        <f>IF(E8=0,IF(E101=0,0,100%),(E101)/E8)</f>
        <v>7.6411265615651336E-3</v>
      </c>
      <c r="K101" s="53">
        <f>IF(F8=0,IF(F101=0,0,100%),(F101)/F8)</f>
        <v>8.1872003716974891E-3</v>
      </c>
      <c r="L101" s="11"/>
    </row>
    <row r="102" spans="1:12" ht="13.2" x14ac:dyDescent="0.3">
      <c r="A102" s="2" t="s">
        <v>174</v>
      </c>
      <c r="B102" s="12">
        <v>1153</v>
      </c>
      <c r="C102" s="13">
        <v>1069</v>
      </c>
      <c r="D102" s="13">
        <v>1151</v>
      </c>
      <c r="E102" s="12">
        <v>912</v>
      </c>
      <c r="F102" s="14">
        <v>855</v>
      </c>
      <c r="G102" s="52">
        <f>IF(B8=0,IF(B102=0,0,100%),(B102)/B8)</f>
        <v>8.2271932641193053E-3</v>
      </c>
      <c r="H102" s="54">
        <f>IF(C8=0,IF(C102=0,0,100%),(C102)/C8)</f>
        <v>7.570660680013881E-3</v>
      </c>
      <c r="I102" s="141">
        <f>IF(D8=0,IF(D102=0,0,100%),(D102)/D8)</f>
        <v>7.9928890370339501E-3</v>
      </c>
      <c r="J102" s="54">
        <f>IF(E8=0,IF(E102=0,0,100%),(E102)/E8)</f>
        <v>6.5742522869315107E-3</v>
      </c>
      <c r="K102" s="53">
        <f>IF(F8=0,IF(F102=0,0,100%),(F102)/F8)</f>
        <v>6.0189650196056342E-3</v>
      </c>
      <c r="L102" s="11"/>
    </row>
    <row r="103" spans="1:12" ht="13.2" x14ac:dyDescent="0.3">
      <c r="A103" s="2" t="s">
        <v>175</v>
      </c>
      <c r="B103" s="8">
        <v>77</v>
      </c>
      <c r="C103" s="8">
        <v>72</v>
      </c>
      <c r="D103" s="8">
        <v>88</v>
      </c>
      <c r="E103" s="8">
        <v>82</v>
      </c>
      <c r="F103" s="9">
        <v>63</v>
      </c>
      <c r="G103" s="52">
        <f>IF(B8=0,IF(B103=0,0,100%),(B103)/B8)</f>
        <v>5.4943094651967606E-4</v>
      </c>
      <c r="H103" s="54">
        <f>IF(C8=0,IF(C103=0,0,100%),(C103)/C8)</f>
        <v>5.0990418050607985E-4</v>
      </c>
      <c r="I103" s="141">
        <f>IF(D8=0,IF(D103=0,0,100%),(D103)/D8)</f>
        <v>6.1109837989486331E-4</v>
      </c>
      <c r="J103" s="54">
        <f>IF(E8=0,IF(E103=0,0,100%),(E103)/E8)</f>
        <v>5.9110601702673678E-4</v>
      </c>
      <c r="K103" s="53">
        <f>IF(F8=0,IF(F103=0,0,100%),(F103)/F8)</f>
        <v>4.4350268565515204E-4</v>
      </c>
      <c r="L103" s="11"/>
    </row>
    <row r="104" spans="1:12" ht="13.2" x14ac:dyDescent="0.3">
      <c r="A104" s="2" t="s">
        <v>176</v>
      </c>
      <c r="B104" s="12">
        <v>768</v>
      </c>
      <c r="C104" s="13">
        <v>790</v>
      </c>
      <c r="D104" s="13">
        <v>728</v>
      </c>
      <c r="E104" s="12">
        <v>746</v>
      </c>
      <c r="F104" s="14">
        <v>798</v>
      </c>
      <c r="G104" s="52">
        <f>IF(B8=0,IF(B104=0,0,100%),(B104)/B8)</f>
        <v>5.4800385315209249E-3</v>
      </c>
      <c r="H104" s="54">
        <f>IF(C8=0,IF(C104=0,0,100%),(C104)/C8)</f>
        <v>5.5947819805528213E-3</v>
      </c>
      <c r="I104" s="141">
        <f>IF(D8=0,IF(D104=0,0,100%),(D104)/D8)</f>
        <v>5.0554502336756877E-3</v>
      </c>
      <c r="J104" s="54">
        <f>IF(E8=0,IF(E104=0,0,100%),(E104)/E8)</f>
        <v>5.3776230329505561E-3</v>
      </c>
      <c r="K104" s="53">
        <f>IF(F8=0,IF(F104=0,0,100%),(F104)/F8)</f>
        <v>5.6177006849652588E-3</v>
      </c>
      <c r="L104" s="11"/>
    </row>
    <row r="105" spans="1:12" ht="26.4" x14ac:dyDescent="0.3">
      <c r="A105" s="2" t="s">
        <v>177</v>
      </c>
      <c r="B105" s="12">
        <v>66</v>
      </c>
      <c r="C105" s="13">
        <v>50</v>
      </c>
      <c r="D105" s="13">
        <v>49</v>
      </c>
      <c r="E105" s="12">
        <v>59</v>
      </c>
      <c r="F105" s="14">
        <v>80</v>
      </c>
      <c r="G105" s="52">
        <f>IF(B8=0,IF(B105=0,0,100%),(B105)/B8)</f>
        <v>4.7094081130257947E-4</v>
      </c>
      <c r="H105" s="54">
        <f>IF(C8=0,IF(C105=0,0,100%),(C105)/C8)</f>
        <v>3.5410012535144438E-4</v>
      </c>
      <c r="I105" s="141">
        <f>IF(D8=0,IF(D105=0,0,100%),(D105)/D8)</f>
        <v>3.4027068880509434E-4</v>
      </c>
      <c r="J105" s="54">
        <f>IF(E8=0,IF(E105=0,0,100%),(E105)/E8)</f>
        <v>4.2530798786070083E-4</v>
      </c>
      <c r="K105" s="53">
        <f>IF(F8=0,IF(F105=0,0,100%),(F105)/F8)</f>
        <v>5.6317801353035176E-4</v>
      </c>
      <c r="L105" s="11"/>
    </row>
    <row r="106" spans="1:12" ht="13.2" x14ac:dyDescent="0.3">
      <c r="A106" s="3" t="s">
        <v>178</v>
      </c>
      <c r="B106" s="33">
        <f>SUM(B96:B105)</f>
        <v>12493</v>
      </c>
      <c r="C106" s="33">
        <f>SUM(C96:C105)</f>
        <v>12462</v>
      </c>
      <c r="D106" s="33">
        <f>SUM(D96:D105)</f>
        <v>11927</v>
      </c>
      <c r="E106" s="33">
        <f>SUM(E96:E105)</f>
        <v>10909</v>
      </c>
      <c r="F106" s="33">
        <f>SUM(F96:F105)</f>
        <v>11196</v>
      </c>
      <c r="G106" s="52">
        <f>IF(B8=0,IF(B106=0,0,100%),(B106)/B8)</f>
        <v>8.9143387206107955E-2</v>
      </c>
      <c r="H106" s="54">
        <f>IF(C8=0,IF(C106=0,0,100%),(C106)/C8)</f>
        <v>8.8255915242593991E-2</v>
      </c>
      <c r="I106" s="141">
        <f>IF(D8=0,IF(D106=0,0,100%),(D106)/D8)</f>
        <v>8.282466337506858E-2</v>
      </c>
      <c r="J106" s="54">
        <f>IF(E8=0,IF(E106=0,0,100%),(E106)/E8)</f>
        <v>7.8638726094447206E-2</v>
      </c>
      <c r="K106" s="53">
        <f>IF(F8=0,IF(F106=0,0,100%),(F106)/F8)</f>
        <v>7.8816762993572737E-2</v>
      </c>
      <c r="L106" s="11"/>
    </row>
    <row r="107" spans="1:12" ht="26.4" x14ac:dyDescent="0.3">
      <c r="A107" s="6" t="s">
        <v>179</v>
      </c>
      <c r="B107" s="12"/>
      <c r="C107" s="12"/>
      <c r="D107" s="12"/>
      <c r="E107" s="12"/>
      <c r="F107" s="14"/>
      <c r="G107" s="136"/>
      <c r="H107" s="12"/>
      <c r="I107" s="143"/>
      <c r="J107" s="12"/>
      <c r="K107" s="138"/>
      <c r="L107" s="11"/>
    </row>
    <row r="108" spans="1:12" ht="26.4" x14ac:dyDescent="0.3">
      <c r="A108" s="2" t="s">
        <v>180</v>
      </c>
      <c r="B108" s="8">
        <v>243</v>
      </c>
      <c r="C108" s="8">
        <v>248</v>
      </c>
      <c r="D108" s="8">
        <v>226</v>
      </c>
      <c r="E108" s="8">
        <v>279</v>
      </c>
      <c r="F108" s="9">
        <v>277</v>
      </c>
      <c r="G108" s="52">
        <f>IF(B8=0,IF(B108=0,0,100%),(B108)/B8)</f>
        <v>1.7339184416140425E-3</v>
      </c>
      <c r="H108" s="54">
        <f>IF(C8=0,IF(C108=0,0,100%),(C108)/C8)</f>
        <v>1.7563366217431642E-3</v>
      </c>
      <c r="I108" s="141">
        <f>IF(D8=0,IF(D108=0,0,100%),(D108)/D8)</f>
        <v>1.5694117483663534E-3</v>
      </c>
      <c r="J108" s="54">
        <f>IF(E8=0,IF(E108=0,0,100%),(E108)/E8)</f>
        <v>2.0112021798836532E-3</v>
      </c>
      <c r="K108" s="53">
        <f>IF(F8=0,IF(F108=0,0,100%),(F108)/F8)</f>
        <v>1.950003871848843E-3</v>
      </c>
      <c r="L108" s="11"/>
    </row>
    <row r="109" spans="1:12" ht="13.2" x14ac:dyDescent="0.3">
      <c r="A109" s="2" t="s">
        <v>181</v>
      </c>
      <c r="B109" s="12">
        <v>392</v>
      </c>
      <c r="C109" s="13">
        <v>398</v>
      </c>
      <c r="D109" s="13">
        <v>439</v>
      </c>
      <c r="E109" s="12">
        <v>428</v>
      </c>
      <c r="F109" s="14">
        <v>513</v>
      </c>
      <c r="G109" s="52">
        <f>IF(B8=0,IF(B109=0,0,100%),(B109)/B8)</f>
        <v>2.7971030004638052E-3</v>
      </c>
      <c r="H109" s="54">
        <f>IF(C8=0,IF(C109=0,0,100%),(C109)/C8)</f>
        <v>2.8186369977974972E-3</v>
      </c>
      <c r="I109" s="141">
        <f>IF(D8=0,IF(D109=0,0,100%),(D109)/D8)</f>
        <v>3.0485475997027839E-3</v>
      </c>
      <c r="J109" s="54">
        <f>IF(E8=0,IF(E109=0,0,100%),(E109)/E8)</f>
        <v>3.0852850644810161E-3</v>
      </c>
      <c r="K109" s="53">
        <f>IF(F8=0,IF(F109=0,0,100%),(F109)/F8)</f>
        <v>3.6113790117633807E-3</v>
      </c>
      <c r="L109" s="11"/>
    </row>
    <row r="110" spans="1:12" ht="13.2" x14ac:dyDescent="0.3">
      <c r="A110" s="2" t="s">
        <v>182</v>
      </c>
      <c r="B110" s="8">
        <v>116</v>
      </c>
      <c r="C110" s="8">
        <v>121</v>
      </c>
      <c r="D110" s="8">
        <v>150</v>
      </c>
      <c r="E110" s="8">
        <v>189</v>
      </c>
      <c r="F110" s="9">
        <v>205</v>
      </c>
      <c r="G110" s="52">
        <f>IF(B8=0,IF(B110=0,0,100%),(B110)/B8)</f>
        <v>8.2771415319847302E-4</v>
      </c>
      <c r="H110" s="54">
        <f>IF(C8=0,IF(C110=0,0,100%),(C110)/C8)</f>
        <v>8.5692230335049542E-4</v>
      </c>
      <c r="I110" s="141">
        <f>IF(D8=0,IF(D110=0,0,100%),(D110)/D8)</f>
        <v>1.0416449657298806E-3</v>
      </c>
      <c r="J110" s="54">
        <f>IF(E8=0,IF(E110=0,0,100%),(E110)/E8)</f>
        <v>1.3624272831469907E-3</v>
      </c>
      <c r="K110" s="53">
        <f>IF(F8=0,IF(F110=0,0,100%),(F110)/F8)</f>
        <v>1.4431436596715264E-3</v>
      </c>
      <c r="L110" s="11"/>
    </row>
    <row r="111" spans="1:12" ht="26.4" x14ac:dyDescent="0.3">
      <c r="A111" s="2" t="s">
        <v>183</v>
      </c>
      <c r="B111" s="8">
        <v>606</v>
      </c>
      <c r="C111" s="8">
        <v>629</v>
      </c>
      <c r="D111" s="8">
        <v>530</v>
      </c>
      <c r="E111" s="8">
        <v>508</v>
      </c>
      <c r="F111" s="9">
        <v>496</v>
      </c>
      <c r="G111" s="52">
        <f>IF(B8=0,IF(B111=0,0,100%),(B111)/B8)</f>
        <v>4.3240929037782301E-3</v>
      </c>
      <c r="H111" s="54">
        <f>IF(C8=0,IF(C111=0,0,100%),(C111)/C8)</f>
        <v>4.4545795769211699E-3</v>
      </c>
      <c r="I111" s="141">
        <f>IF(D8=0,IF(D111=0,0,100%),(D111)/D8)</f>
        <v>3.6804788789122447E-3</v>
      </c>
      <c r="J111" s="54">
        <f>IF(E8=0,IF(E111=0,0,100%),(E111)/E8)</f>
        <v>3.6619738615802713E-3</v>
      </c>
      <c r="K111" s="53">
        <f>IF(F8=0,IF(F111=0,0,100%),(F111)/F8)</f>
        <v>3.491703683888181E-3</v>
      </c>
      <c r="L111" s="11"/>
    </row>
    <row r="112" spans="1:12" ht="13.2" x14ac:dyDescent="0.3">
      <c r="A112" s="2" t="s">
        <v>184</v>
      </c>
      <c r="B112" s="12">
        <v>27</v>
      </c>
      <c r="C112" s="13">
        <v>22</v>
      </c>
      <c r="D112" s="13">
        <v>22</v>
      </c>
      <c r="E112" s="12">
        <v>34</v>
      </c>
      <c r="F112" s="14">
        <v>40</v>
      </c>
      <c r="G112" s="52">
        <f>IF(B8=0,IF(B112=0,0,100%),(B112)/B8)</f>
        <v>1.9265760462378251E-4</v>
      </c>
      <c r="H112" s="54">
        <f>IF(C8=0,IF(C112=0,0,100%),(C112)/C8)</f>
        <v>1.5580405515463553E-4</v>
      </c>
      <c r="I112" s="141">
        <f>IF(D8=0,IF(D112=0,0,100%),(D112)/D8)</f>
        <v>1.5277459497371583E-4</v>
      </c>
      <c r="J112" s="54">
        <f>IF(E8=0,IF(E112=0,0,100%),(E112)/E8)</f>
        <v>2.4509273876718353E-4</v>
      </c>
      <c r="K112" s="53">
        <f>IF(F8=0,IF(F112=0,0,100%),(F112)/F8)</f>
        <v>2.8158900676517588E-4</v>
      </c>
      <c r="L112" s="11"/>
    </row>
    <row r="113" spans="1:12" ht="13.2" x14ac:dyDescent="0.3">
      <c r="A113" s="2" t="s">
        <v>185</v>
      </c>
      <c r="B113" s="8">
        <v>21</v>
      </c>
      <c r="C113" s="8">
        <v>30</v>
      </c>
      <c r="D113" s="8">
        <v>40</v>
      </c>
      <c r="E113" s="8">
        <v>43</v>
      </c>
      <c r="F113" s="9">
        <v>49</v>
      </c>
      <c r="G113" s="52">
        <f>IF(B8=0,IF(B113=0,0,100%),(B113)/B8)</f>
        <v>1.4984480359627529E-4</v>
      </c>
      <c r="H113" s="54">
        <f>IF(C8=0,IF(C113=0,0,100%),(C113)/C8)</f>
        <v>2.1246007521086662E-4</v>
      </c>
      <c r="I113" s="141">
        <f>IF(D8=0,IF(D113=0,0,100%),(D113)/D8)</f>
        <v>2.7777199086130149E-4</v>
      </c>
      <c r="J113" s="54">
        <f>IF(E8=0,IF(E113=0,0,100%),(E113)/E8)</f>
        <v>3.0997022844084975E-4</v>
      </c>
      <c r="K113" s="53">
        <f>IF(F8=0,IF(F113=0,0,100%),(F113)/F8)</f>
        <v>3.4494653328734045E-4</v>
      </c>
      <c r="L113" s="11"/>
    </row>
    <row r="114" spans="1:12" ht="13.2" x14ac:dyDescent="0.3">
      <c r="A114" s="2" t="s">
        <v>186</v>
      </c>
      <c r="B114" s="12">
        <v>92</v>
      </c>
      <c r="C114" s="13">
        <v>72</v>
      </c>
      <c r="D114" s="13">
        <v>95</v>
      </c>
      <c r="E114" s="12">
        <v>73</v>
      </c>
      <c r="F114" s="14">
        <v>86</v>
      </c>
      <c r="G114" s="52">
        <f>IF(B8=0,IF(B114=0,0,100%),(B114)/B8)</f>
        <v>6.5646294908844414E-4</v>
      </c>
      <c r="H114" s="54">
        <f>IF(C8=0,IF(C114=0,0,100%),(C114)/C8)</f>
        <v>5.0990418050607985E-4</v>
      </c>
      <c r="I114" s="141">
        <f>IF(D8=0,IF(D114=0,0,100%),(D114)/D8)</f>
        <v>6.5970847829559102E-4</v>
      </c>
      <c r="J114" s="54">
        <f>IF(E8=0,IF(E114=0,0,100%),(E114)/E8)</f>
        <v>5.262285273530705E-4</v>
      </c>
      <c r="K114" s="53">
        <f>IF(F8=0,IF(F114=0,0,100%),(F114)/F8)</f>
        <v>6.0541636454512814E-4</v>
      </c>
      <c r="L114" s="11"/>
    </row>
    <row r="115" spans="1:12" ht="26.4" x14ac:dyDescent="0.3">
      <c r="A115" s="2" t="s">
        <v>187</v>
      </c>
      <c r="B115" s="12">
        <v>115</v>
      </c>
      <c r="C115" s="13">
        <v>128</v>
      </c>
      <c r="D115" s="13">
        <v>120</v>
      </c>
      <c r="E115" s="12">
        <v>121</v>
      </c>
      <c r="F115" s="14">
        <v>130</v>
      </c>
      <c r="G115" s="52">
        <f>IF(B8=0,IF(B115=0,0,100%),(B115)/B8)</f>
        <v>8.2057868636055517E-4</v>
      </c>
      <c r="H115" s="54">
        <f>IF(C8=0,IF(C115=0,0,100%),(C115)/C8)</f>
        <v>9.0649632089969756E-4</v>
      </c>
      <c r="I115" s="141">
        <f>IF(D8=0,IF(D115=0,0,100%),(D115)/D8)</f>
        <v>8.3331597258390453E-4</v>
      </c>
      <c r="J115" s="54">
        <f>IF(E8=0,IF(E115=0,0,100%),(E115)/E8)</f>
        <v>8.7224180561262376E-4</v>
      </c>
      <c r="K115" s="53">
        <f>IF(F8=0,IF(F115=0,0,100%),(F115)/F8)</f>
        <v>9.1516427198682162E-4</v>
      </c>
      <c r="L115" s="11"/>
    </row>
    <row r="116" spans="1:12" ht="12.75" customHeight="1" x14ac:dyDescent="0.3">
      <c r="A116" s="3" t="s">
        <v>188</v>
      </c>
      <c r="B116" s="33">
        <f>SUM(B108:B115)</f>
        <v>1612</v>
      </c>
      <c r="C116" s="33">
        <f>SUM(C108:C115)</f>
        <v>1648</v>
      </c>
      <c r="D116" s="33">
        <f>SUM(D108:D115)</f>
        <v>1622</v>
      </c>
      <c r="E116" s="33">
        <f>SUM(E108:E115)</f>
        <v>1675</v>
      </c>
      <c r="F116" s="33">
        <f>SUM(F108:F115)</f>
        <v>1796</v>
      </c>
      <c r="G116" s="52">
        <f>IF(B8=0,IF(B116=0,0,100%),(B116)/B8)</f>
        <v>1.1502372542723608E-2</v>
      </c>
      <c r="H116" s="54">
        <f>IF(C8=0,IF(C116=0,0,100%),(C116)/C8)</f>
        <v>1.1671140131583607E-2</v>
      </c>
      <c r="I116" s="141">
        <f>IF(D8=0,IF(D116=0,0,100%),(D116)/D8)</f>
        <v>1.1263654229425777E-2</v>
      </c>
      <c r="J116" s="54">
        <f>IF(E8=0,IF(E116=0,0,100%),(E116)/E8)</f>
        <v>1.2074421689265659E-2</v>
      </c>
      <c r="K116" s="53">
        <f>IF(F8=0,IF(F116=0,0,100%),(F116)/F8)</f>
        <v>1.2643346403756398E-2</v>
      </c>
      <c r="L116" s="11"/>
    </row>
    <row r="117" spans="1:12" ht="13.2" x14ac:dyDescent="0.3">
      <c r="A117" s="1" t="s">
        <v>21</v>
      </c>
      <c r="B117" s="12"/>
      <c r="C117" s="12"/>
      <c r="D117" s="12"/>
      <c r="E117" s="12"/>
      <c r="F117" s="14"/>
      <c r="G117" s="52"/>
      <c r="H117" s="54"/>
      <c r="I117" s="141"/>
      <c r="J117" s="54"/>
      <c r="K117" s="53"/>
      <c r="L117" s="11"/>
    </row>
    <row r="118" spans="1:12" ht="13.2" x14ac:dyDescent="0.3">
      <c r="A118" s="5" t="s">
        <v>189</v>
      </c>
      <c r="B118" s="8">
        <v>295</v>
      </c>
      <c r="C118" s="8">
        <v>311</v>
      </c>
      <c r="D118" s="8">
        <v>313</v>
      </c>
      <c r="E118" s="8">
        <v>283</v>
      </c>
      <c r="F118" s="9">
        <v>298</v>
      </c>
      <c r="G118" s="52">
        <f>IF(B8=0,IF(B118=0,0,100%),(B118)/B8)</f>
        <v>2.1049627171857719E-3</v>
      </c>
      <c r="H118" s="54">
        <f>IF(C8=0,IF(C118=0,0,100%),(C118)/C8)</f>
        <v>2.202502779685984E-3</v>
      </c>
      <c r="I118" s="141">
        <f>IF(D8=0,IF(D118=0,0,100%),(D118)/D8)</f>
        <v>2.1735658284896841E-3</v>
      </c>
      <c r="J118" s="54">
        <f>IF(E8=0,IF(E118=0,0,100%),(E118)/E8)</f>
        <v>2.0400366197386157E-3</v>
      </c>
      <c r="K118" s="53">
        <f>IF(F8=0,IF(F118=0,0,100%),(F118)/F8)</f>
        <v>2.0978381004005606E-3</v>
      </c>
      <c r="L118" s="11"/>
    </row>
    <row r="119" spans="1:12" ht="13.2" x14ac:dyDescent="0.3">
      <c r="A119" s="2" t="s">
        <v>190</v>
      </c>
      <c r="B119" s="12">
        <v>1837</v>
      </c>
      <c r="C119" s="13">
        <v>2063</v>
      </c>
      <c r="D119" s="13">
        <v>2116</v>
      </c>
      <c r="E119" s="12">
        <v>2144</v>
      </c>
      <c r="F119" s="14">
        <v>2411</v>
      </c>
      <c r="G119" s="52">
        <f>IF(B8=0,IF(B119=0,0,100%),(B119)/B8)</f>
        <v>1.3107852581255129E-2</v>
      </c>
      <c r="H119" s="54">
        <f>IF(C8=0,IF(C119=0,0,100%),(C119)/C8)</f>
        <v>1.4610171172000594E-2</v>
      </c>
      <c r="I119" s="141">
        <f>IF(D8=0,IF(D119=0,0,100%),(D119)/D8)</f>
        <v>1.469413831656285E-2</v>
      </c>
      <c r="J119" s="54">
        <f>IF(E8=0,IF(E119=0,0,100%),(E119)/E8)</f>
        <v>1.5455259762260044E-2</v>
      </c>
      <c r="K119" s="53">
        <f>IF(F8=0,IF(F119=0,0,100%),(F119)/F8)</f>
        <v>1.6972777382770976E-2</v>
      </c>
      <c r="L119" s="11"/>
    </row>
    <row r="120" spans="1:12" ht="13.2" x14ac:dyDescent="0.3">
      <c r="A120" s="2" t="s">
        <v>191</v>
      </c>
      <c r="B120" s="8">
        <v>843</v>
      </c>
      <c r="C120" s="8">
        <v>792</v>
      </c>
      <c r="D120" s="8">
        <v>919</v>
      </c>
      <c r="E120" s="8">
        <v>806</v>
      </c>
      <c r="F120" s="9">
        <v>820</v>
      </c>
      <c r="G120" s="52">
        <f>IF(B8=0,IF(B120=0,0,100%),(B120)/B8)</f>
        <v>6.0151985443647653E-3</v>
      </c>
      <c r="H120" s="54">
        <f>IF(C8=0,IF(C120=0,0,100%),(C120)/C8)</f>
        <v>5.6089459855668787E-3</v>
      </c>
      <c r="I120" s="141">
        <f>IF(D8=0,IF(D120=0,0,100%),(D120)/D8)</f>
        <v>6.3818114900384016E-3</v>
      </c>
      <c r="J120" s="54">
        <f>IF(E8=0,IF(E120=0,0,100%),(E120)/E8)</f>
        <v>5.810139630774998E-3</v>
      </c>
      <c r="K120" s="53">
        <f>IF(F8=0,IF(F120=0,0,100%),(F120)/F8)</f>
        <v>5.7725746386861057E-3</v>
      </c>
      <c r="L120" s="11"/>
    </row>
    <row r="121" spans="1:12" ht="13.2" x14ac:dyDescent="0.3">
      <c r="A121" s="2" t="s">
        <v>192</v>
      </c>
      <c r="B121" s="8">
        <v>202</v>
      </c>
      <c r="C121" s="8">
        <v>215</v>
      </c>
      <c r="D121" s="8">
        <v>201</v>
      </c>
      <c r="E121" s="8">
        <v>241</v>
      </c>
      <c r="F121" s="9">
        <v>229</v>
      </c>
      <c r="G121" s="52">
        <f>IF(B8=0,IF(B121=0,0,100%),(B121)/B8)</f>
        <v>1.4413643012594099E-3</v>
      </c>
      <c r="H121" s="54">
        <f>IF(C8=0,IF(C121=0,0,100%),(C121)/C8)</f>
        <v>1.5226305390112107E-3</v>
      </c>
      <c r="I121" s="141">
        <f>IF(D8=0,IF(D121=0,0,100%),(D121)/D8)</f>
        <v>1.3958042540780401E-3</v>
      </c>
      <c r="J121" s="54">
        <f>IF(E8=0,IF(E121=0,0,100%),(E121)/E8)</f>
        <v>1.7372750012615067E-3</v>
      </c>
      <c r="K121" s="53">
        <f>IF(F8=0,IF(F121=0,0,100%),(F121)/F8)</f>
        <v>1.6120970637306319E-3</v>
      </c>
      <c r="L121" s="11"/>
    </row>
    <row r="122" spans="1:12" ht="13.2" x14ac:dyDescent="0.3">
      <c r="A122" s="2" t="s">
        <v>193</v>
      </c>
      <c r="B122" s="12">
        <v>1851</v>
      </c>
      <c r="C122" s="13">
        <v>2029</v>
      </c>
      <c r="D122" s="13">
        <v>2185</v>
      </c>
      <c r="E122" s="12">
        <v>2065</v>
      </c>
      <c r="F122" s="14">
        <v>2083</v>
      </c>
      <c r="G122" s="52">
        <f>IF(B8=0,IF(B122=0,0,100%),(B122)/B8)</f>
        <v>1.3207749116985979E-2</v>
      </c>
      <c r="H122" s="54">
        <f>IF(C8=0,IF(C122=0,0,100%),(C122)/C8)</f>
        <v>1.4369383086761613E-2</v>
      </c>
      <c r="I122" s="141">
        <f>IF(D8=0,IF(D122=0,0,100%),(D122)/D8)</f>
        <v>1.5173295000798594E-2</v>
      </c>
      <c r="J122" s="54">
        <f>IF(E8=0,IF(E122=0,0,100%),(E122)/E8)</f>
        <v>1.4885779575124528E-2</v>
      </c>
      <c r="K122" s="53">
        <f>IF(F8=0,IF(F122=0,0,100%),(F122)/F8)</f>
        <v>1.4663747527296534E-2</v>
      </c>
      <c r="L122" s="11"/>
    </row>
    <row r="123" spans="1:12" ht="13.2" x14ac:dyDescent="0.3">
      <c r="A123" s="2" t="s">
        <v>194</v>
      </c>
      <c r="B123" s="8">
        <v>371</v>
      </c>
      <c r="C123" s="8">
        <v>410</v>
      </c>
      <c r="D123" s="8">
        <v>443</v>
      </c>
      <c r="E123" s="8">
        <v>507</v>
      </c>
      <c r="F123" s="9">
        <v>449</v>
      </c>
      <c r="G123" s="52">
        <f>IF(B8=0,IF(B123=0,0,100%),(B123)/B8)</f>
        <v>2.6472581968675301E-3</v>
      </c>
      <c r="H123" s="54">
        <f>IF(C8=0,IF(C123=0,0,100%),(C123)/C8)</f>
        <v>2.9036210278818439E-3</v>
      </c>
      <c r="I123" s="141">
        <f>IF(D8=0,IF(D123=0,0,100%),(D123)/D8)</f>
        <v>3.076324798788914E-3</v>
      </c>
      <c r="J123" s="54">
        <f>IF(E8=0,IF(E123=0,0,100%),(E123)/E8)</f>
        <v>3.6547652516165309E-3</v>
      </c>
      <c r="K123" s="53">
        <f>IF(F8=0,IF(F123=0,0,100%),(F123)/F8)</f>
        <v>3.1608366009390995E-3</v>
      </c>
      <c r="L123" s="11"/>
    </row>
    <row r="124" spans="1:12" ht="13.2" x14ac:dyDescent="0.3">
      <c r="A124" s="2" t="s">
        <v>195</v>
      </c>
      <c r="B124" s="12">
        <v>70</v>
      </c>
      <c r="C124" s="13">
        <v>56</v>
      </c>
      <c r="D124" s="13">
        <v>61</v>
      </c>
      <c r="E124" s="12">
        <v>50</v>
      </c>
      <c r="F124" s="14">
        <v>67</v>
      </c>
      <c r="G124" s="52">
        <f>IF(B8=0,IF(B124=0,0,100%),(B124)/B8)</f>
        <v>4.9948267865425095E-4</v>
      </c>
      <c r="H124" s="54">
        <f>IF(C8=0,IF(C124=0,0,100%),(C124)/C8)</f>
        <v>3.9659214039361771E-4</v>
      </c>
      <c r="I124" s="141">
        <f>IF(D8=0,IF(D124=0,0,100%),(D124)/D8)</f>
        <v>4.2360228606348478E-4</v>
      </c>
      <c r="J124" s="54">
        <f>IF(E8=0,IF(E124=0,0,100%),(E124)/E8)</f>
        <v>3.6043049818703461E-4</v>
      </c>
      <c r="K124" s="53">
        <f>IF(F8=0,IF(F124=0,0,100%),(F124)/F8)</f>
        <v>4.7166158633166959E-4</v>
      </c>
      <c r="L124" s="11"/>
    </row>
    <row r="125" spans="1:12" ht="13.2" x14ac:dyDescent="0.3">
      <c r="A125" s="3" t="s">
        <v>196</v>
      </c>
      <c r="B125" s="33">
        <f>SUM(B118:B124)</f>
        <v>5469</v>
      </c>
      <c r="C125" s="33">
        <f>SUM(C118:C124)</f>
        <v>5876</v>
      </c>
      <c r="D125" s="33">
        <f>SUM(D118:D124)</f>
        <v>6238</v>
      </c>
      <c r="E125" s="33">
        <f>SUM(E118:E124)</f>
        <v>6096</v>
      </c>
      <c r="F125" s="33">
        <f>SUM(F118:F124)</f>
        <v>6357</v>
      </c>
      <c r="G125" s="52">
        <f>IF(B8=0,IF(B125=0,0,100%),(B125)/B8)</f>
        <v>3.9023868136572833E-2</v>
      </c>
      <c r="H125" s="54">
        <f>IF(C8=0,IF(C125=0,0,100%),(C125)/C8)</f>
        <v>4.1613846731301744E-2</v>
      </c>
      <c r="I125" s="141">
        <f>IF(D8=0,IF(D125=0,0,100%),(D125)/D8)</f>
        <v>4.331854197481997E-2</v>
      </c>
      <c r="J125" s="54">
        <f>IF(E8=0,IF(E125=0,0,100%),(E125)/E8)</f>
        <v>4.3943686338963256E-2</v>
      </c>
      <c r="K125" s="53">
        <f>IF(F8=0,IF(F125=0,0,100%),(F125)/F8)</f>
        <v>4.4751532900155579E-2</v>
      </c>
      <c r="L125" s="11"/>
    </row>
    <row r="126" spans="1:12" ht="13.2" x14ac:dyDescent="0.3">
      <c r="A126" s="1" t="s">
        <v>22</v>
      </c>
      <c r="B126" s="12"/>
      <c r="C126" s="12"/>
      <c r="D126" s="12"/>
      <c r="E126" s="12"/>
      <c r="F126" s="14"/>
      <c r="G126" s="136"/>
      <c r="H126" s="12"/>
      <c r="I126" s="143"/>
      <c r="J126" s="12"/>
      <c r="K126" s="138"/>
      <c r="L126" s="11"/>
    </row>
    <row r="127" spans="1:12" ht="13.2" x14ac:dyDescent="0.3">
      <c r="A127" s="2" t="s">
        <v>197</v>
      </c>
      <c r="B127" s="8">
        <v>26</v>
      </c>
      <c r="C127" s="8">
        <v>23</v>
      </c>
      <c r="D127" s="8">
        <v>27</v>
      </c>
      <c r="E127" s="8">
        <v>13</v>
      </c>
      <c r="F127" s="9">
        <v>18</v>
      </c>
      <c r="G127" s="52">
        <f>IF(B8=0,IF(B127=0,0,100%),(B127)/B8)</f>
        <v>1.8552213778586464E-4</v>
      </c>
      <c r="H127" s="54">
        <f>IF(C8=0,IF(C127=0,0,100%),(C127)/C8)</f>
        <v>1.6288605766166442E-4</v>
      </c>
      <c r="I127" s="141">
        <f>IF(D8=0,IF(D127=0,0,100%),(D127)/D8)</f>
        <v>1.8749609383137851E-4</v>
      </c>
      <c r="J127" s="54">
        <f>IF(E8=0,IF(E127=0,0,100%),(E127)/E8)</f>
        <v>9.3711929528628992E-5</v>
      </c>
      <c r="K127" s="53">
        <f>IF(F8=0,IF(F127=0,0,100%),(F127)/F8)</f>
        <v>1.2671505304432914E-4</v>
      </c>
      <c r="L127" s="11"/>
    </row>
    <row r="128" spans="1:12" ht="13.2" x14ac:dyDescent="0.3">
      <c r="A128" s="2" t="s">
        <v>198</v>
      </c>
      <c r="B128" s="12">
        <v>46</v>
      </c>
      <c r="C128" s="13">
        <v>66</v>
      </c>
      <c r="D128" s="13">
        <v>67</v>
      </c>
      <c r="E128" s="12">
        <v>57</v>
      </c>
      <c r="F128" s="14">
        <v>80</v>
      </c>
      <c r="G128" s="52">
        <f>IF(B8=0,IF(B128=0,0,100%),(B128)/B8)</f>
        <v>3.2823147454422207E-4</v>
      </c>
      <c r="H128" s="54">
        <f>IF(C8=0,IF(C128=0,0,100%),(C128)/C8)</f>
        <v>4.6741216546390658E-4</v>
      </c>
      <c r="I128" s="141">
        <f>IF(D8=0,IF(D128=0,0,100%),(D128)/D8)</f>
        <v>4.6526808469268003E-4</v>
      </c>
      <c r="J128" s="54">
        <f>IF(E8=0,IF(E128=0,0,100%),(E128)/E8)</f>
        <v>4.1089076793321942E-4</v>
      </c>
      <c r="K128" s="53">
        <f>IF(F8=0,IF(F128=0,0,100%),(F128)/F8)</f>
        <v>5.6317801353035176E-4</v>
      </c>
      <c r="L128" s="11"/>
    </row>
    <row r="129" spans="1:12" ht="13.2" x14ac:dyDescent="0.3">
      <c r="A129" s="2" t="s">
        <v>199</v>
      </c>
      <c r="B129" s="8">
        <v>57</v>
      </c>
      <c r="C129" s="8">
        <v>45</v>
      </c>
      <c r="D129" s="8">
        <v>38</v>
      </c>
      <c r="E129" s="8">
        <v>78</v>
      </c>
      <c r="F129" s="9">
        <v>187</v>
      </c>
      <c r="G129" s="52">
        <f>IF(B8=0,IF(B129=0,0,100%),(B129)/B8)</f>
        <v>4.0672160976131861E-4</v>
      </c>
      <c r="H129" s="54">
        <f>IF(C8=0,IF(C129=0,0,100%),(C129)/C8)</f>
        <v>3.1869011281629992E-4</v>
      </c>
      <c r="I129" s="141">
        <f>IF(D8=0,IF(D129=0,0,100%),(D129)/D8)</f>
        <v>2.6388339131823641E-4</v>
      </c>
      <c r="J129" s="54">
        <f>IF(E8=0,IF(E129=0,0,100%),(E129)/E8)</f>
        <v>5.6227157717177395E-4</v>
      </c>
      <c r="K129" s="53">
        <f>IF(F8=0,IF(F129=0,0,100%),(F129)/F8)</f>
        <v>1.3164286066271972E-3</v>
      </c>
      <c r="L129" s="11"/>
    </row>
    <row r="130" spans="1:12" ht="13.2" x14ac:dyDescent="0.3">
      <c r="A130" s="2" t="s">
        <v>200</v>
      </c>
      <c r="B130" s="8">
        <v>4</v>
      </c>
      <c r="C130" s="8">
        <v>2</v>
      </c>
      <c r="D130" s="8">
        <v>2</v>
      </c>
      <c r="E130" s="8">
        <v>1</v>
      </c>
      <c r="F130" s="9">
        <v>0</v>
      </c>
      <c r="G130" s="52">
        <f>IF(B8=0,IF(B130=0,0,100%),(B130)/B8)</f>
        <v>2.8541867351671483E-5</v>
      </c>
      <c r="H130" s="54">
        <f>IF(C8=0,IF(C130=0,0,100%),(C130)/C8)</f>
        <v>1.4164005014057774E-5</v>
      </c>
      <c r="I130" s="141">
        <f>IF(D8=0,IF(D130=0,0,100%),(D130)/D8)</f>
        <v>1.3888599543065074E-5</v>
      </c>
      <c r="J130" s="54">
        <f>IF(E8=0,IF(E130=0,0,100%),(E130)/E8)</f>
        <v>7.2086099637406919E-6</v>
      </c>
      <c r="K130" s="53">
        <f>IF(F8=0,IF(F130=0,0,100%),(F130)/F8)</f>
        <v>0</v>
      </c>
      <c r="L130" s="11"/>
    </row>
    <row r="131" spans="1:12" ht="13.2" x14ac:dyDescent="0.3">
      <c r="A131" s="2" t="s">
        <v>201</v>
      </c>
      <c r="B131" s="12">
        <v>13</v>
      </c>
      <c r="C131" s="13">
        <v>15</v>
      </c>
      <c r="D131" s="13">
        <v>11</v>
      </c>
      <c r="E131" s="12">
        <v>7</v>
      </c>
      <c r="F131" s="14">
        <v>24</v>
      </c>
      <c r="G131" s="52">
        <f>IF(B8=0,IF(B131=0,0,100%),(B131)/B8)</f>
        <v>9.2761068892932322E-5</v>
      </c>
      <c r="H131" s="54">
        <f>IF(C8=0,IF(C131=0,0,100%),(C131)/C8)</f>
        <v>1.0623003760543331E-4</v>
      </c>
      <c r="I131" s="141">
        <f>IF(D8=0,IF(D131=0,0,100%),(D131)/D8)</f>
        <v>7.6387297486857914E-5</v>
      </c>
      <c r="J131" s="54">
        <f>IF(E8=0,IF(E131=0,0,100%),(E131)/E8)</f>
        <v>5.0460269746184843E-5</v>
      </c>
      <c r="K131" s="53">
        <f>IF(F8=0,IF(F131=0,0,100%),(F131)/F8)</f>
        <v>1.6895340405910554E-4</v>
      </c>
      <c r="L131" s="11"/>
    </row>
    <row r="132" spans="1:12" ht="13.2" x14ac:dyDescent="0.3">
      <c r="A132" s="2" t="s">
        <v>202</v>
      </c>
      <c r="B132" s="8">
        <v>10</v>
      </c>
      <c r="C132" s="8">
        <v>7</v>
      </c>
      <c r="D132" s="8">
        <v>19</v>
      </c>
      <c r="E132" s="8">
        <v>2</v>
      </c>
      <c r="F132" s="9">
        <v>3</v>
      </c>
      <c r="G132" s="52">
        <f>IF(B8=0,IF(B132=0,0,100%),(B132)/B8)</f>
        <v>7.1354668379178712E-5</v>
      </c>
      <c r="H132" s="54">
        <f>IF(C8=0,IF(C132=0,0,100%),(C132)/C8)</f>
        <v>4.9574017549202214E-5</v>
      </c>
      <c r="I132" s="141">
        <f>IF(D8=0,IF(D132=0,0,100%),(D132)/D8)</f>
        <v>1.319416956591182E-4</v>
      </c>
      <c r="J132" s="54">
        <f>IF(E8=0,IF(E132=0,0,100%),(E132)/E8)</f>
        <v>1.4417219927481384E-5</v>
      </c>
      <c r="K132" s="53">
        <f>IF(F8=0,IF(F132=0,0,100%),(F132)/F8)</f>
        <v>2.1119175507388193E-5</v>
      </c>
      <c r="L132" s="11"/>
    </row>
    <row r="133" spans="1:12" ht="13.2" x14ac:dyDescent="0.3">
      <c r="A133" s="2" t="s">
        <v>203</v>
      </c>
      <c r="B133" s="12">
        <v>66</v>
      </c>
      <c r="C133" s="13">
        <v>60</v>
      </c>
      <c r="D133" s="13">
        <v>59</v>
      </c>
      <c r="E133" s="12">
        <v>110</v>
      </c>
      <c r="F133" s="14">
        <v>98</v>
      </c>
      <c r="G133" s="52">
        <f>IF(B8=0,IF(B133=0,0,100%),(B133)/B8)</f>
        <v>4.7094081130257947E-4</v>
      </c>
      <c r="H133" s="54">
        <f>IF(C8=0,IF(C133=0,0,100%),(C133)/C8)</f>
        <v>4.2492015042173325E-4</v>
      </c>
      <c r="I133" s="141">
        <f>IF(D8=0,IF(D133=0,0,100%),(D133)/D8)</f>
        <v>4.0971368652041969E-4</v>
      </c>
      <c r="J133" s="54">
        <f>IF(E8=0,IF(E133=0,0,100%),(E133)/E8)</f>
        <v>7.9294709601147612E-4</v>
      </c>
      <c r="K133" s="53">
        <f>IF(F8=0,IF(F133=0,0,100%),(F133)/F8)</f>
        <v>6.898930665746809E-4</v>
      </c>
      <c r="L133" s="11"/>
    </row>
    <row r="134" spans="1:12" ht="13.2" x14ac:dyDescent="0.3">
      <c r="A134" s="3" t="s">
        <v>204</v>
      </c>
      <c r="B134" s="33">
        <f>SUM(B127:B133)</f>
        <v>222</v>
      </c>
      <c r="C134" s="33">
        <f>SUM(C127:C133)</f>
        <v>218</v>
      </c>
      <c r="D134" s="33">
        <f>SUM(D127:D133)</f>
        <v>223</v>
      </c>
      <c r="E134" s="33">
        <f>SUM(E127:E133)</f>
        <v>268</v>
      </c>
      <c r="F134" s="33">
        <f>SUM(F127:F133)</f>
        <v>410</v>
      </c>
      <c r="G134" s="52">
        <f>IF(B8=0,IF(B134=0,0,100%),(B134)/B8)</f>
        <v>1.5840736380177674E-3</v>
      </c>
      <c r="H134" s="54">
        <f>IF(C8=0,IF(C134=0,0,100%),(C134)/C8)</f>
        <v>1.5438765465322975E-3</v>
      </c>
      <c r="I134" s="141">
        <f>IF(D8=0,IF(D134=0,0,100%),(D134)/D8)</f>
        <v>1.5485788490517559E-3</v>
      </c>
      <c r="J134" s="54">
        <f>IF(E8=0,IF(E134=0,0,100%),(E134)/E8)</f>
        <v>1.9319074702825055E-3</v>
      </c>
      <c r="K134" s="53">
        <f>IF(F8=0,IF(F134=0,0,100%),(F134)/F8)</f>
        <v>2.8862873193430528E-3</v>
      </c>
      <c r="L134" s="11"/>
    </row>
    <row r="135" spans="1:12" ht="13.2" x14ac:dyDescent="0.3">
      <c r="A135" s="1" t="s">
        <v>23</v>
      </c>
      <c r="B135" s="12"/>
      <c r="C135" s="12"/>
      <c r="D135" s="12"/>
      <c r="E135" s="12"/>
      <c r="F135" s="14"/>
      <c r="G135" s="136"/>
      <c r="H135" s="12"/>
      <c r="I135" s="143"/>
      <c r="J135" s="12"/>
      <c r="K135" s="138"/>
      <c r="L135" s="11"/>
    </row>
    <row r="136" spans="1:12" ht="13.2" x14ac:dyDescent="0.3">
      <c r="A136" s="2" t="s">
        <v>205</v>
      </c>
      <c r="B136" s="8">
        <v>327</v>
      </c>
      <c r="C136" s="8">
        <v>261</v>
      </c>
      <c r="D136" s="8">
        <v>251</v>
      </c>
      <c r="E136" s="8">
        <v>230</v>
      </c>
      <c r="F136" s="9">
        <v>273</v>
      </c>
      <c r="G136" s="52">
        <f>IF(B8=0,IF(B136=0,0,100%),(B136)/B8)</f>
        <v>2.3332976559991437E-3</v>
      </c>
      <c r="H136" s="54">
        <f>IF(C8=0,IF(C136=0,0,100%),(C136)/C8)</f>
        <v>1.8484026543345395E-3</v>
      </c>
      <c r="I136" s="141">
        <f>IF(D8=0,IF(D136=0,0,100%),(D136)/D8)</f>
        <v>1.7430192426546669E-3</v>
      </c>
      <c r="J136" s="54">
        <f>IF(E8=0,IF(E136=0,0,100%),(E136)/E8)</f>
        <v>1.6579802916603591E-3</v>
      </c>
      <c r="K136" s="53">
        <f>IF(F8=0,IF(F136=0,0,100%),(F136)/F8)</f>
        <v>1.9218449711723255E-3</v>
      </c>
      <c r="L136" s="11"/>
    </row>
    <row r="137" spans="1:12" ht="13.2" x14ac:dyDescent="0.3">
      <c r="A137" s="2" t="s">
        <v>206</v>
      </c>
      <c r="B137" s="12">
        <v>402</v>
      </c>
      <c r="C137" s="13">
        <v>353</v>
      </c>
      <c r="D137" s="13">
        <v>318</v>
      </c>
      <c r="E137" s="12">
        <v>300</v>
      </c>
      <c r="F137" s="14">
        <v>327</v>
      </c>
      <c r="G137" s="52">
        <f>IF(B8=0,IF(B137=0,0,100%),(B137)/B8)</f>
        <v>2.8684576688429841E-3</v>
      </c>
      <c r="H137" s="54">
        <f>IF(C8=0,IF(C137=0,0,100%),(C137)/C8)</f>
        <v>2.4999468849811971E-3</v>
      </c>
      <c r="I137" s="141">
        <f>IF(D8=0,IF(D137=0,0,100%),(D137)/D8)</f>
        <v>2.2082873273473469E-3</v>
      </c>
      <c r="J137" s="54">
        <f>IF(E8=0,IF(E137=0,0,100%),(E137)/E8)</f>
        <v>2.1625829891222074E-3</v>
      </c>
      <c r="K137" s="53">
        <f>IF(F8=0,IF(F137=0,0,100%),(F137)/F8)</f>
        <v>2.3019901303053128E-3</v>
      </c>
      <c r="L137" s="11"/>
    </row>
    <row r="138" spans="1:12" ht="13.2" x14ac:dyDescent="0.3">
      <c r="A138" s="2" t="s">
        <v>207</v>
      </c>
      <c r="B138" s="8">
        <v>97</v>
      </c>
      <c r="C138" s="8">
        <v>88</v>
      </c>
      <c r="D138" s="8">
        <v>93</v>
      </c>
      <c r="E138" s="8">
        <v>72</v>
      </c>
      <c r="F138" s="9">
        <v>84</v>
      </c>
      <c r="G138" s="52">
        <f>IF(B8=0,IF(B138=0,0,100%),(B138)/B8)</f>
        <v>6.9214028327803346E-4</v>
      </c>
      <c r="H138" s="54">
        <f>IF(C8=0,IF(C138=0,0,100%),(C138)/C8)</f>
        <v>6.232162206185421E-4</v>
      </c>
      <c r="I138" s="141">
        <f>IF(D8=0,IF(D138=0,0,100%),(D138)/D8)</f>
        <v>6.4581987875252599E-4</v>
      </c>
      <c r="J138" s="54">
        <f>IF(E8=0,IF(E138=0,0,100%),(E138)/E8)</f>
        <v>5.1901991738932977E-4</v>
      </c>
      <c r="K138" s="53">
        <f>IF(F8=0,IF(F138=0,0,100%),(F138)/F8)</f>
        <v>5.9133691420686931E-4</v>
      </c>
      <c r="L138" s="11"/>
    </row>
    <row r="139" spans="1:12" ht="13.2" x14ac:dyDescent="0.3">
      <c r="A139" s="2" t="s">
        <v>208</v>
      </c>
      <c r="B139" s="12">
        <v>93</v>
      </c>
      <c r="C139" s="13">
        <v>116</v>
      </c>
      <c r="D139" s="13">
        <v>110</v>
      </c>
      <c r="E139" s="12">
        <v>111</v>
      </c>
      <c r="F139" s="14">
        <v>102</v>
      </c>
      <c r="G139" s="52">
        <f>IF(B8=0,IF(B139=0,0,100%),(B139)/B8)</f>
        <v>6.6359841592636198E-4</v>
      </c>
      <c r="H139" s="54">
        <f>IF(C8=0,IF(C139=0,0,100%),(C139)/C8)</f>
        <v>8.215122908153509E-4</v>
      </c>
      <c r="I139" s="141">
        <f>IF(D8=0,IF(D139=0,0,100%),(D139)/D8)</f>
        <v>7.6387297486857917E-4</v>
      </c>
      <c r="J139" s="54">
        <f>IF(E8=0,IF(E139=0,0,100%),(E139)/E8)</f>
        <v>8.0015570597521675E-4</v>
      </c>
      <c r="K139" s="53">
        <f>IF(F8=0,IF(F139=0,0,100%),(F139)/F8)</f>
        <v>7.1805196725119856E-4</v>
      </c>
      <c r="L139" s="11"/>
    </row>
    <row r="140" spans="1:12" ht="13.2" x14ac:dyDescent="0.3">
      <c r="A140" s="2" t="s">
        <v>209</v>
      </c>
      <c r="B140" s="12">
        <v>178</v>
      </c>
      <c r="C140" s="13">
        <v>213</v>
      </c>
      <c r="D140" s="13">
        <v>213</v>
      </c>
      <c r="E140" s="12">
        <v>215</v>
      </c>
      <c r="F140" s="14">
        <v>209</v>
      </c>
      <c r="G140" s="52">
        <f>IF(B8=0,IF(B140=0,0,100%),(B140)/B8)</f>
        <v>1.270113097149381E-3</v>
      </c>
      <c r="H140" s="54">
        <f>IF(C8=0,IF(C140=0,0,100%),(C140)/C8)</f>
        <v>1.5084665339971531E-3</v>
      </c>
      <c r="I140" s="141">
        <f>IF(D8=0,IF(D140=0,0,100%),(D140)/D8)</f>
        <v>1.4791358513364305E-3</v>
      </c>
      <c r="J140" s="54">
        <f>IF(E8=0,IF(E140=0,0,100%),(E140)/E8)</f>
        <v>1.5498511422042487E-3</v>
      </c>
      <c r="K140" s="53">
        <f>IF(F8=0,IF(F140=0,0,100%),(F140)/F8)</f>
        <v>1.4713025603480441E-3</v>
      </c>
      <c r="L140" s="11"/>
    </row>
    <row r="141" spans="1:12" ht="13.2" x14ac:dyDescent="0.3">
      <c r="A141" s="3" t="s">
        <v>210</v>
      </c>
      <c r="B141" s="33">
        <f>SUM(B136:B140)</f>
        <v>1097</v>
      </c>
      <c r="C141" s="33">
        <f>SUM(C136:C140)</f>
        <v>1031</v>
      </c>
      <c r="D141" s="33">
        <f>SUM(D136:D140)</f>
        <v>985</v>
      </c>
      <c r="E141" s="33">
        <f>SUM(E136:E140)</f>
        <v>928</v>
      </c>
      <c r="F141" s="33">
        <f>SUM(F136:F140)</f>
        <v>995</v>
      </c>
      <c r="G141" s="52">
        <f>IF(B8=0,IF(B141=0,0,100%),(B141)/B8)</f>
        <v>7.8276071211959043E-3</v>
      </c>
      <c r="H141" s="54">
        <f>IF(C8=0,IF(C141=0,0,100%),(C141)/C8)</f>
        <v>7.3015445847467832E-3</v>
      </c>
      <c r="I141" s="141">
        <f>IF(D8=0,IF(D141=0,0,100%),(D141)/D8)</f>
        <v>6.8401352749595497E-3</v>
      </c>
      <c r="J141" s="54">
        <f>IF(E8=0,IF(E141=0,0,100%),(E141)/E8)</f>
        <v>6.6895900463513625E-3</v>
      </c>
      <c r="K141" s="53">
        <f>IF(F8=0,IF(F141=0,0,100%),(F141)/F8)</f>
        <v>7.0045265432837501E-3</v>
      </c>
      <c r="L141" s="11"/>
    </row>
    <row r="142" spans="1:12" ht="13.2" x14ac:dyDescent="0.3">
      <c r="A142" s="1" t="s">
        <v>211</v>
      </c>
      <c r="B142" s="12"/>
      <c r="C142" s="12"/>
      <c r="D142" s="12"/>
      <c r="E142" s="12"/>
      <c r="F142" s="14"/>
      <c r="G142" s="52"/>
      <c r="H142" s="54"/>
      <c r="I142" s="141"/>
      <c r="J142" s="54"/>
      <c r="K142" s="53"/>
      <c r="L142" s="11"/>
    </row>
    <row r="143" spans="1:12" ht="39.6" x14ac:dyDescent="0.3">
      <c r="A143" s="5" t="s">
        <v>212</v>
      </c>
      <c r="B143" s="8">
        <v>570</v>
      </c>
      <c r="C143" s="8">
        <v>609</v>
      </c>
      <c r="D143" s="8">
        <v>625</v>
      </c>
      <c r="E143" s="8">
        <v>577</v>
      </c>
      <c r="F143" s="9">
        <v>578</v>
      </c>
      <c r="G143" s="52">
        <f>IF(B8=0,IF(B143=0,0,100%),(B143)/B8)</f>
        <v>4.067216097613186E-3</v>
      </c>
      <c r="H143" s="54">
        <f>IF(C8=0,IF(C143=0,0,100%),(C143)/C8)</f>
        <v>4.3129395267805922E-3</v>
      </c>
      <c r="I143" s="141">
        <f>IF(D8=0,IF(D143=0,0,100%),(D143)/D8)</f>
        <v>4.3401873572078359E-3</v>
      </c>
      <c r="J143" s="54">
        <f>IF(E8=0,IF(E143=0,0,100%),(E143)/E8)</f>
        <v>4.159367949078379E-3</v>
      </c>
      <c r="K143" s="53">
        <f>IF(F8=0,IF(F143=0,0,100%),(F143)/F8)</f>
        <v>4.0689611477567915E-3</v>
      </c>
      <c r="L143" s="11"/>
    </row>
    <row r="144" spans="1:12" ht="13.2" x14ac:dyDescent="0.3">
      <c r="A144" s="2" t="s">
        <v>213</v>
      </c>
      <c r="B144" s="12">
        <v>47</v>
      </c>
      <c r="C144" s="13">
        <v>50</v>
      </c>
      <c r="D144" s="13">
        <v>58</v>
      </c>
      <c r="E144" s="12">
        <v>57</v>
      </c>
      <c r="F144" s="14">
        <v>55</v>
      </c>
      <c r="G144" s="52">
        <f>IF(B8=0,IF(B144=0,0,100%),(B144)/B8)</f>
        <v>3.3536694138213991E-4</v>
      </c>
      <c r="H144" s="54">
        <f>IF(C8=0,IF(C144=0,0,100%),(C144)/C8)</f>
        <v>3.5410012535144438E-4</v>
      </c>
      <c r="I144" s="141">
        <f>IF(D8=0,IF(D144=0,0,100%),(D144)/D8)</f>
        <v>4.0276938674888718E-4</v>
      </c>
      <c r="J144" s="54">
        <f>IF(E8=0,IF(E144=0,0,100%),(E144)/E8)</f>
        <v>4.1089076793321942E-4</v>
      </c>
      <c r="K144" s="53">
        <f>IF(F8=0,IF(F144=0,0,100%),(F144)/F8)</f>
        <v>3.8718488430211683E-4</v>
      </c>
      <c r="L144" s="11"/>
    </row>
    <row r="145" spans="1:12" ht="13.2" x14ac:dyDescent="0.3">
      <c r="A145" s="2" t="s">
        <v>214</v>
      </c>
      <c r="B145" s="8">
        <v>6</v>
      </c>
      <c r="C145" s="8">
        <v>10</v>
      </c>
      <c r="D145" s="8">
        <v>3</v>
      </c>
      <c r="E145" s="8">
        <v>3</v>
      </c>
      <c r="F145" s="9">
        <v>1</v>
      </c>
      <c r="G145" s="52">
        <f>IF(B8=0,IF(B145=0,0,100%),(B145)/B8)</f>
        <v>4.2812801027507226E-5</v>
      </c>
      <c r="H145" s="54">
        <f>IF(C8=0,IF(C145=0,0,100%),(C145)/C8)</f>
        <v>7.0820025070288879E-5</v>
      </c>
      <c r="I145" s="141">
        <f>IF(D8=0,IF(D145=0,0,100%),(D145)/D8)</f>
        <v>2.0832899314597614E-5</v>
      </c>
      <c r="J145" s="54">
        <f>IF(E8=0,IF(E145=0,0,100%),(E145)/E8)</f>
        <v>2.1625829891222075E-5</v>
      </c>
      <c r="K145" s="53">
        <f>IF(F8=0,IF(F145=0,0,100%),(F145)/F8)</f>
        <v>7.0397251691293968E-6</v>
      </c>
      <c r="L145" s="11"/>
    </row>
    <row r="146" spans="1:12" ht="13.2" x14ac:dyDescent="0.3">
      <c r="A146" s="2" t="s">
        <v>215</v>
      </c>
      <c r="B146" s="8">
        <v>1789</v>
      </c>
      <c r="C146" s="8">
        <v>1687</v>
      </c>
      <c r="D146" s="8">
        <v>1650</v>
      </c>
      <c r="E146" s="8">
        <v>1484</v>
      </c>
      <c r="F146" s="9">
        <v>1306</v>
      </c>
      <c r="G146" s="52">
        <f>IF(B8=0,IF(B146=0,0,100%),(B146)/B8)</f>
        <v>1.2765350173035071E-2</v>
      </c>
      <c r="H146" s="54">
        <f>IF(C8=0,IF(C146=0,0,100%),(C146)/C8)</f>
        <v>1.1947338229357733E-2</v>
      </c>
      <c r="I146" s="141">
        <f>IF(D8=0,IF(D146=0,0,100%),(D146)/D8)</f>
        <v>1.1458094623028686E-2</v>
      </c>
      <c r="J146" s="54">
        <f>IF(E8=0,IF(E146=0,0,100%),(E146)/E8)</f>
        <v>1.0697577186191187E-2</v>
      </c>
      <c r="K146" s="53">
        <f>IF(F8=0,IF(F146=0,0,100%),(F146)/F8)</f>
        <v>9.1938810708829932E-3</v>
      </c>
      <c r="L146" s="11"/>
    </row>
    <row r="147" spans="1:12" ht="26.4" x14ac:dyDescent="0.3">
      <c r="A147" s="2" t="s">
        <v>216</v>
      </c>
      <c r="B147" s="12">
        <v>1428</v>
      </c>
      <c r="C147" s="13">
        <v>1483</v>
      </c>
      <c r="D147" s="13">
        <v>1404</v>
      </c>
      <c r="E147" s="12">
        <v>1267</v>
      </c>
      <c r="F147" s="14">
        <v>1251</v>
      </c>
      <c r="G147" s="52">
        <f>IF(B8=0,IF(B147=0,0,100%),(B147)/B8)</f>
        <v>1.0189446644546719E-2</v>
      </c>
      <c r="H147" s="54">
        <f>IF(C8=0,IF(C147=0,0,100%),(C147)/C8)</f>
        <v>1.050260971792384E-2</v>
      </c>
      <c r="I147" s="141">
        <f>IF(D8=0,IF(D147=0,0,100%),(D147)/D8)</f>
        <v>9.7497968792316821E-3</v>
      </c>
      <c r="J147" s="54">
        <f>IF(E8=0,IF(E147=0,0,100%),(E147)/E8)</f>
        <v>9.1333088240594558E-3</v>
      </c>
      <c r="K147" s="53">
        <f>IF(F8=0,IF(F147=0,0,100%),(F147)/F8)</f>
        <v>8.806696186580875E-3</v>
      </c>
      <c r="L147" s="11"/>
    </row>
    <row r="148" spans="1:12" ht="26.4" x14ac:dyDescent="0.3">
      <c r="A148" s="2" t="s">
        <v>217</v>
      </c>
      <c r="B148" s="8">
        <v>1769</v>
      </c>
      <c r="C148" s="8">
        <v>1716</v>
      </c>
      <c r="D148" s="8">
        <v>1636</v>
      </c>
      <c r="E148" s="8">
        <v>1527</v>
      </c>
      <c r="F148" s="9">
        <v>1561</v>
      </c>
      <c r="G148" s="52">
        <f>IF(B8=0,IF(B148=0,0,100%),(B148)/B8)</f>
        <v>1.2622640836276714E-2</v>
      </c>
      <c r="H148" s="54">
        <f>IF(C8=0,IF(C148=0,0,100%),(C148)/C8)</f>
        <v>1.2152716302061571E-2</v>
      </c>
      <c r="I148" s="141">
        <f>IF(D8=0,IF(D148=0,0,100%),(D148)/D8)</f>
        <v>1.1360874426227231E-2</v>
      </c>
      <c r="J148" s="54">
        <f>IF(E8=0,IF(E148=0,0,100%),(E148)/E8)</f>
        <v>1.1007547414632037E-2</v>
      </c>
      <c r="K148" s="53">
        <f>IF(F8=0,IF(F148=0,0,100%),(F148)/F8)</f>
        <v>1.098901098901099E-2</v>
      </c>
      <c r="L148" s="11"/>
    </row>
    <row r="149" spans="1:12" ht="13.2" x14ac:dyDescent="0.3">
      <c r="A149" s="2" t="s">
        <v>218</v>
      </c>
      <c r="B149" s="8">
        <v>204</v>
      </c>
      <c r="C149" s="8">
        <v>221</v>
      </c>
      <c r="D149" s="8">
        <v>202</v>
      </c>
      <c r="E149" s="8">
        <v>197</v>
      </c>
      <c r="F149" s="9">
        <v>220</v>
      </c>
      <c r="G149" s="52">
        <f>IF(B8=0,IF(B149=0,0,100%),(B149)/B8)</f>
        <v>1.4556352349352456E-3</v>
      </c>
      <c r="H149" s="54">
        <f>IF(C8=0,IF(C149=0,0,100%),(C149)/C8)</f>
        <v>1.5651225540533841E-3</v>
      </c>
      <c r="I149" s="141">
        <f>IF(D8=0,IF(D149=0,0,100%),(D149)/D8)</f>
        <v>1.4027485538495726E-3</v>
      </c>
      <c r="J149" s="54">
        <f>IF(E8=0,IF(E149=0,0,100%),(E149)/E8)</f>
        <v>1.4200961628569164E-3</v>
      </c>
      <c r="K149" s="53">
        <f>IF(F8=0,IF(F149=0,0,100%),(F149)/F8)</f>
        <v>1.5487395372084673E-3</v>
      </c>
      <c r="L149" s="11"/>
    </row>
    <row r="150" spans="1:12" ht="26.4" x14ac:dyDescent="0.3">
      <c r="A150" s="2" t="s">
        <v>219</v>
      </c>
      <c r="B150" s="12">
        <v>143</v>
      </c>
      <c r="C150" s="13">
        <v>151</v>
      </c>
      <c r="D150" s="13">
        <v>140</v>
      </c>
      <c r="E150" s="12">
        <v>121</v>
      </c>
      <c r="F150" s="14">
        <v>103</v>
      </c>
      <c r="G150" s="52">
        <f>IF(B8=0,IF(B150=0,0,100%),(B150)/B8)</f>
        <v>1.0203717578222554E-3</v>
      </c>
      <c r="H150" s="54">
        <f>IF(C8=0,IF(C150=0,0,100%),(C150)/C8)</f>
        <v>1.069382378561362E-3</v>
      </c>
      <c r="I150" s="141">
        <f>IF(D8=0,IF(D150=0,0,100%),(D150)/D8)</f>
        <v>9.7220196801455524E-4</v>
      </c>
      <c r="J150" s="54">
        <f>IF(E8=0,IF(E150=0,0,100%),(E150)/E8)</f>
        <v>8.7224180561262376E-4</v>
      </c>
      <c r="K150" s="53">
        <f>IF(F8=0,IF(F150=0,0,100%),(F150)/F8)</f>
        <v>7.2509169242032786E-4</v>
      </c>
      <c r="L150" s="11"/>
    </row>
    <row r="151" spans="1:12" ht="12.75" customHeight="1" x14ac:dyDescent="0.3">
      <c r="A151" s="2" t="s">
        <v>220</v>
      </c>
      <c r="B151" s="8">
        <v>164</v>
      </c>
      <c r="C151" s="8">
        <v>173</v>
      </c>
      <c r="D151" s="8">
        <v>148</v>
      </c>
      <c r="E151" s="8">
        <v>167</v>
      </c>
      <c r="F151" s="9">
        <v>156</v>
      </c>
      <c r="G151" s="52">
        <f>IF(B8=0,IF(B151=0,0,100%),(B151)/B8)</f>
        <v>1.1702165614185308E-3</v>
      </c>
      <c r="H151" s="54">
        <f>IF(C8=0,IF(C151=0,0,100%),(C151)/C8)</f>
        <v>1.2251864337159974E-3</v>
      </c>
      <c r="I151" s="141">
        <f>IF(D8=0,IF(D151=0,0,100%),(D151)/D8)</f>
        <v>1.0277563661868156E-3</v>
      </c>
      <c r="J151" s="54">
        <f>IF(E8=0,IF(E151=0,0,100%),(E151)/E8)</f>
        <v>1.2038378639446957E-3</v>
      </c>
      <c r="K151" s="53">
        <f>IF(F8=0,IF(F151=0,0,100%),(F151)/F8)</f>
        <v>1.0981971263841859E-3</v>
      </c>
      <c r="L151" s="11"/>
    </row>
    <row r="152" spans="1:12" ht="12.75" customHeight="1" x14ac:dyDescent="0.3">
      <c r="A152" s="2" t="s">
        <v>221</v>
      </c>
      <c r="B152" s="8">
        <v>129</v>
      </c>
      <c r="C152" s="8">
        <v>87</v>
      </c>
      <c r="D152" s="8">
        <v>73</v>
      </c>
      <c r="E152" s="8">
        <v>55</v>
      </c>
      <c r="F152" s="9">
        <v>57</v>
      </c>
      <c r="G152" s="52">
        <f>IF(B8=0,IF(B152=0,0,100%),(B152)/B8)</f>
        <v>9.204752220914053E-4</v>
      </c>
      <c r="H152" s="54">
        <f>IF(C8=0,IF(C152=0,0,100%),(C152)/C8)</f>
        <v>6.1613421811151318E-4</v>
      </c>
      <c r="I152" s="141">
        <f>IF(D8=0,IF(D152=0,0,100%),(D152)/D8)</f>
        <v>5.0693388332187527E-4</v>
      </c>
      <c r="J152" s="54">
        <f>IF(E8=0,IF(E152=0,0,100%),(E152)/E8)</f>
        <v>3.9647354800573806E-4</v>
      </c>
      <c r="K152" s="53">
        <f>IF(F8=0,IF(F152=0,0,100%),(F152)/F8)</f>
        <v>4.0126433464037566E-4</v>
      </c>
      <c r="L152" s="11"/>
    </row>
    <row r="153" spans="1:12" ht="12.75" customHeight="1" x14ac:dyDescent="0.3">
      <c r="A153" s="2" t="s">
        <v>222</v>
      </c>
      <c r="B153" s="12">
        <v>379</v>
      </c>
      <c r="C153" s="13">
        <v>405</v>
      </c>
      <c r="D153" s="13">
        <v>451</v>
      </c>
      <c r="E153" s="12">
        <v>447</v>
      </c>
      <c r="F153" s="14">
        <v>450</v>
      </c>
      <c r="G153" s="52">
        <f>IF(B8=0,IF(B153=0,0,100%),(B153)/B8)</f>
        <v>2.7043419315708728E-3</v>
      </c>
      <c r="H153" s="54">
        <f>IF(C8=0,IF(C153=0,0,100%),(C153)/C8)</f>
        <v>2.8682110153466995E-3</v>
      </c>
      <c r="I153" s="141">
        <f>IF(D8=0,IF(D153=0,0,100%),(D153)/D8)</f>
        <v>3.1318791969611745E-3</v>
      </c>
      <c r="J153" s="54">
        <f>IF(E8=0,IF(E153=0,0,100%),(E153)/E8)</f>
        <v>3.2222486537920891E-3</v>
      </c>
      <c r="K153" s="53">
        <f>IF(F8=0,IF(F153=0,0,100%),(F153)/F8)</f>
        <v>3.1678763261082286E-3</v>
      </c>
      <c r="L153" s="11"/>
    </row>
    <row r="154" spans="1:12" ht="12.75" customHeight="1" x14ac:dyDescent="0.3">
      <c r="A154" s="2" t="s">
        <v>223</v>
      </c>
      <c r="B154" s="8">
        <v>2305</v>
      </c>
      <c r="C154" s="8">
        <v>2384</v>
      </c>
      <c r="D154" s="8">
        <v>2378</v>
      </c>
      <c r="E154" s="8">
        <v>1716</v>
      </c>
      <c r="F154" s="9">
        <v>1701</v>
      </c>
      <c r="G154" s="52">
        <f>IF(B8=0,IF(B154=0,0,100%),(B154)/B8)</f>
        <v>1.6447251061400693E-2</v>
      </c>
      <c r="H154" s="54">
        <f>IF(C8=0,IF(C154=0,0,100%),(C154)/C8)</f>
        <v>1.6883493976756869E-2</v>
      </c>
      <c r="I154" s="141">
        <f>IF(D8=0,IF(D154=0,0,100%),(D154)/D8)</f>
        <v>1.6513544856704376E-2</v>
      </c>
      <c r="J154" s="54">
        <f>IF(E8=0,IF(E154=0,0,100%),(E154)/E8)</f>
        <v>1.2369974697779028E-2</v>
      </c>
      <c r="K154" s="53">
        <f>IF(F8=0,IF(F154=0,0,100%),(F154)/F8)</f>
        <v>1.1974572512689104E-2</v>
      </c>
      <c r="L154" s="11"/>
    </row>
    <row r="155" spans="1:12" ht="12.75" customHeight="1" x14ac:dyDescent="0.3">
      <c r="A155" s="3" t="s">
        <v>224</v>
      </c>
      <c r="B155" s="33">
        <f>SUM(B143:B154)</f>
        <v>8933</v>
      </c>
      <c r="C155" s="33">
        <f>SUM(C143:C154)</f>
        <v>8976</v>
      </c>
      <c r="D155" s="33">
        <f>SUM(D143:D154)</f>
        <v>8768</v>
      </c>
      <c r="E155" s="33">
        <f>SUM(E143:E154)</f>
        <v>7618</v>
      </c>
      <c r="F155" s="33">
        <f>SUM(F143:F154)</f>
        <v>7439</v>
      </c>
      <c r="G155" s="52">
        <f>IF(B8=0,IF(B155=0,0,100%),(B155)/B8)</f>
        <v>6.3741125263120341E-2</v>
      </c>
      <c r="H155" s="54">
        <f>IF(C8=0,IF(C155=0,0,100%),(C155)/C8)</f>
        <v>6.356805450309129E-2</v>
      </c>
      <c r="I155" s="141">
        <f>IF(D8=0,IF(D155=0,0,100%),(D155)/D8)</f>
        <v>6.0887620396797286E-2</v>
      </c>
      <c r="J155" s="54">
        <f>IF(E8=0,IF(E155=0,0,100%),(E155)/E8)</f>
        <v>5.4915190703776588E-2</v>
      </c>
      <c r="K155" s="53">
        <f>IF(F8=0,IF(F155=0,0,100%),(F155)/F8)</f>
        <v>5.2368515533153588E-2</v>
      </c>
      <c r="L155" s="11"/>
    </row>
    <row r="156" spans="1:12" ht="12.75" customHeight="1" x14ac:dyDescent="0.3">
      <c r="A156" s="41"/>
      <c r="B156" s="42"/>
      <c r="C156" s="42"/>
      <c r="D156" s="42"/>
      <c r="E156" s="42"/>
      <c r="F156" s="42"/>
      <c r="G156" s="43"/>
      <c r="H156" s="43"/>
      <c r="I156" s="43"/>
      <c r="J156" s="43"/>
      <c r="K156" s="43"/>
      <c r="L156" s="11"/>
    </row>
    <row r="157" spans="1:12" x14ac:dyDescent="0.3">
      <c r="A157" s="45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2" x14ac:dyDescent="0.3">
      <c r="A158" s="45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2" x14ac:dyDescent="0.3">
      <c r="A159" s="45"/>
    </row>
    <row r="160" spans="1:12" ht="13.2" x14ac:dyDescent="0.3">
      <c r="L160" s="11"/>
    </row>
    <row r="161" spans="1:12" ht="13.2" x14ac:dyDescent="0.3">
      <c r="L161" s="11"/>
    </row>
    <row r="162" spans="1:12" ht="13.2" x14ac:dyDescent="0.3">
      <c r="L162" s="11"/>
    </row>
    <row r="163" spans="1:12" ht="13.2" x14ac:dyDescent="0.3">
      <c r="L163" s="11"/>
    </row>
    <row r="164" spans="1:12" ht="13.2" x14ac:dyDescent="0.3">
      <c r="L164" s="11"/>
    </row>
    <row r="165" spans="1:12" ht="13.2" x14ac:dyDescent="0.3">
      <c r="L165" s="11"/>
    </row>
    <row r="166" spans="1:12" ht="13.2" x14ac:dyDescent="0.3">
      <c r="A166" s="44"/>
      <c r="L166" s="11"/>
    </row>
  </sheetData>
  <phoneticPr fontId="0" type="noConversion"/>
  <conditionalFormatting sqref="G10:K155">
    <cfRule type="cellIs" dxfId="5" priority="1" operator="lessThan">
      <formula>0</formula>
    </cfRule>
  </conditionalFormatting>
  <hyperlinks>
    <hyperlink ref="I5" location="TOC!A1" display="Table of Content"/>
  </hyperlinks>
  <pageMargins left="0.62992125984252001" right="0.62992125984252001" top="0.74803149606299202" bottom="0.74803149606299202" header="0.31496062992126" footer="0.31496062992126"/>
  <pageSetup orientation="landscape"/>
  <headerFooter>
    <oddHeader xml:space="preserve">&amp;L&amp;"Arial,Regular"&amp;9NORS ORT Multi-Year Complaints Trend Report </oddHeader>
    <oddFooter>&amp;L&amp;"Arial,Regular"&amp;7Included in Report: {0}
Excluded from Report: {1}
&amp;R&amp;7&amp;P of &amp;N</oddFooter>
    <firstFooter>&amp;L&amp;"Arial,Regular"&amp;8Minor Complaint Code Information - Nursing Facilities&amp;C&amp;"Arial,Regular"&amp;8&amp;D &amp;T &amp;R&amp;"Arial,Regular"&amp;8&amp;P of &amp;N</firstFooter>
  </headerFooter>
  <rowBreaks count="6" manualBreakCount="6">
    <brk id="25" max="1048575" man="1"/>
    <brk id="47" max="1048575" man="1"/>
    <brk id="66" max="1048575" man="1"/>
    <brk id="94" max="1048575" man="1"/>
    <brk id="116" max="1048575" man="1"/>
    <brk id="141" max="104857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showGridLines="0" zoomScaleNormal="100" workbookViewId="0">
      <pane xSplit="1" ySplit="8" topLeftCell="B66" activePane="bottomRight" state="frozen"/>
      <selection pane="topRight" activeCell="B1" sqref="B1"/>
      <selection pane="bottomLeft" activeCell="A9" sqref="A9"/>
      <selection pane="bottomRight" activeCell="K7" sqref="K7"/>
    </sheetView>
  </sheetViews>
  <sheetFormatPr defaultColWidth="11.44140625" defaultRowHeight="14.4" x14ac:dyDescent="0.3"/>
  <cols>
    <col min="1" max="1" width="40.6640625" style="46" customWidth="1"/>
    <col min="2" max="2" width="7.44140625" style="11" bestFit="1" customWidth="1"/>
    <col min="3" max="6" width="8" style="11" customWidth="1"/>
    <col min="7" max="11" width="8.6640625" style="11" customWidth="1"/>
    <col min="12" max="12" width="9.33203125" style="10" bestFit="1" customWidth="1"/>
    <col min="13" max="15" width="9.33203125" style="11" bestFit="1" customWidth="1"/>
    <col min="16" max="16" width="11.44140625" style="11" customWidth="1"/>
    <col min="17" max="21" width="9.33203125" style="11" bestFit="1" customWidth="1"/>
    <col min="22" max="22" width="11.44140625" style="11" customWidth="1"/>
    <col min="23" max="16384" width="11.44140625" style="11"/>
  </cols>
  <sheetData>
    <row r="1" spans="1:17" ht="12.75" customHeight="1" x14ac:dyDescent="0.3">
      <c r="A1" s="55" t="s">
        <v>64</v>
      </c>
      <c r="B1" s="16"/>
      <c r="C1" s="16"/>
      <c r="D1" s="16" t="s">
        <v>26</v>
      </c>
      <c r="E1" s="16"/>
      <c r="F1" s="16"/>
      <c r="G1" s="16"/>
      <c r="H1" s="16" t="s">
        <v>85</v>
      </c>
      <c r="I1" s="16"/>
      <c r="J1" s="17"/>
      <c r="M1" s="16"/>
      <c r="N1" s="16"/>
      <c r="O1" s="16"/>
      <c r="P1" s="16"/>
      <c r="Q1" s="16"/>
    </row>
    <row r="2" spans="1:17" ht="12.75" customHeigh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12.75" customHeight="1" x14ac:dyDescent="0.3">
      <c r="A3" s="11" t="s">
        <v>1</v>
      </c>
      <c r="B3" s="16"/>
      <c r="C3" s="16"/>
      <c r="D3" s="16"/>
      <c r="E3" s="16"/>
      <c r="F3" s="16"/>
      <c r="G3" s="16"/>
      <c r="H3" s="16"/>
      <c r="I3" s="16" t="str">
        <f ca="1">"Date: " &amp; TEXT(TODAY(),"m/d/yyyy")</f>
        <v>Date: 8/14/2020</v>
      </c>
      <c r="J3" s="16"/>
      <c r="K3" s="16"/>
      <c r="M3" s="16"/>
      <c r="N3" s="16"/>
      <c r="O3" s="16"/>
      <c r="P3" s="16"/>
      <c r="Q3" s="16"/>
    </row>
    <row r="4" spans="1:17" ht="12.75" customHeight="1" x14ac:dyDescent="0.3">
      <c r="A4" s="11" t="s">
        <v>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  <c r="N4" s="16"/>
      <c r="O4" s="16"/>
      <c r="P4" s="16"/>
      <c r="Q4" s="16"/>
    </row>
    <row r="5" spans="1:17" s="20" customFormat="1" ht="12.75" customHeight="1" x14ac:dyDescent="0.3">
      <c r="A5" s="18"/>
      <c r="B5" s="19"/>
      <c r="C5" s="19"/>
      <c r="D5" s="19"/>
      <c r="E5" s="19"/>
      <c r="F5" s="19"/>
      <c r="G5" s="19"/>
      <c r="H5" s="19"/>
      <c r="I5" s="48" t="s">
        <v>4</v>
      </c>
      <c r="J5" s="19"/>
      <c r="K5" s="19"/>
      <c r="L5" s="10"/>
      <c r="M5" s="19"/>
      <c r="N5" s="19"/>
      <c r="O5" s="19"/>
      <c r="P5" s="19"/>
      <c r="Q5" s="19"/>
    </row>
    <row r="6" spans="1:17" ht="12.75" customHeight="1" x14ac:dyDescent="0.3">
      <c r="A6" s="21" t="s">
        <v>86</v>
      </c>
      <c r="B6" s="22"/>
      <c r="C6" s="23"/>
      <c r="D6" s="49" t="s">
        <v>87</v>
      </c>
      <c r="E6" s="23"/>
      <c r="F6" s="24"/>
      <c r="G6" s="23"/>
      <c r="H6" s="23"/>
      <c r="I6" s="23"/>
      <c r="J6" s="23"/>
      <c r="K6" s="25"/>
    </row>
    <row r="7" spans="1:17" ht="12.75" customHeight="1" x14ac:dyDescent="0.3">
      <c r="A7" s="2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7" ht="12.75" customHeight="1" x14ac:dyDescent="0.3">
      <c r="A8" s="27" t="s">
        <v>88</v>
      </c>
      <c r="B8" s="28">
        <f>SUM(B16,B25,B34,B47,B52,B66,B75,B79,B85,B94,B106,B116,B125,B134,B141,B155)</f>
        <v>55007</v>
      </c>
      <c r="C8" s="28">
        <f>SUM(C16,C25,C34,C47,C52,C66,C75,C79,C85,C94,C106,C116,C125,C134,C141,C155)</f>
        <v>54212</v>
      </c>
      <c r="D8" s="28">
        <f>SUM(D16,D25,D34,D47,D52,D66,D75,D79,D85,D94,D106,D116,D125,D134,D141,D155)</f>
        <v>53984</v>
      </c>
      <c r="E8" s="28">
        <f>SUM(E16,E25,E34,E47,E52,E66,E75,E79,E85,E94,E106,E116,E125,E134,E141,E155)</f>
        <v>52398</v>
      </c>
      <c r="F8" s="28">
        <f>SUM(F16,F25,F34,F47,F52,F66,F75,F79,F85,F94,F106,F116,F125,F134,F141,F155)</f>
        <v>53363</v>
      </c>
      <c r="G8" s="29"/>
      <c r="H8" s="30"/>
      <c r="I8" s="30"/>
      <c r="J8" s="30"/>
      <c r="K8" s="30"/>
      <c r="L8" s="47"/>
    </row>
    <row r="9" spans="1:17" ht="12.75" customHeight="1" x14ac:dyDescent="0.3">
      <c r="A9" s="26" t="s">
        <v>9</v>
      </c>
      <c r="B9" s="28"/>
      <c r="C9" s="28"/>
      <c r="D9" s="28"/>
      <c r="E9" s="28"/>
      <c r="F9" s="31"/>
      <c r="G9" s="29"/>
      <c r="H9" s="30"/>
      <c r="I9" s="30"/>
      <c r="J9" s="30"/>
      <c r="K9" s="30"/>
    </row>
    <row r="10" spans="1:17" ht="12.75" customHeight="1" x14ac:dyDescent="0.3">
      <c r="A10" s="7" t="s">
        <v>89</v>
      </c>
      <c r="B10" s="8">
        <v>973</v>
      </c>
      <c r="C10" s="8">
        <v>890</v>
      </c>
      <c r="D10" s="8">
        <v>1096</v>
      </c>
      <c r="E10" s="8">
        <v>1015</v>
      </c>
      <c r="F10" s="9">
        <v>1073</v>
      </c>
      <c r="G10" s="52">
        <f>IF(B8=0,IF(B10=0,0,100%),(B10)/B8)</f>
        <v>1.7688657807188177E-2</v>
      </c>
      <c r="H10" s="54">
        <f>IF(C8=0,IF(C10=0,0,100%),(C10)/C8)</f>
        <v>1.6417029439976388E-2</v>
      </c>
      <c r="I10" s="141">
        <f>IF(D8=0,IF(D10=0,0,100%),(D10)/D8)</f>
        <v>2.030231179608773E-2</v>
      </c>
      <c r="J10" s="54">
        <f>IF(E8=0,IF(E10=0,0,100%),(E10)/E8)</f>
        <v>1.9370968357570899E-2</v>
      </c>
      <c r="K10" s="53">
        <f>IF(F8=0,IF(F10=0,0,100%),(F10)/F8)</f>
        <v>2.0107565166875924E-2</v>
      </c>
    </row>
    <row r="11" spans="1:17" ht="12.75" customHeight="1" x14ac:dyDescent="0.3">
      <c r="A11" s="7" t="s">
        <v>90</v>
      </c>
      <c r="B11" s="8">
        <v>284</v>
      </c>
      <c r="C11" s="8">
        <v>257</v>
      </c>
      <c r="D11" s="8">
        <v>315</v>
      </c>
      <c r="E11" s="8">
        <v>263</v>
      </c>
      <c r="F11" s="9">
        <v>314</v>
      </c>
      <c r="G11" s="52">
        <f>IF(B8=0,IF(B11=0,0,100%),(B11)/B8)</f>
        <v>5.162979257185449E-3</v>
      </c>
      <c r="H11" s="54">
        <f>IF(C8=0,IF(C11=0,0,100%),(C11)/C8)</f>
        <v>4.7406478270493619E-3</v>
      </c>
      <c r="I11" s="141">
        <f>IF(D8=0,IF(D11=0,0,100%),(D11)/D8)</f>
        <v>5.8350622406639005E-3</v>
      </c>
      <c r="J11" s="54">
        <f>IF(E8=0,IF(E11=0,0,100%),(E11)/E8)</f>
        <v>5.0192755448681247E-3</v>
      </c>
      <c r="K11" s="53">
        <f>IF(F8=0,IF(F11=0,0,100%),(F11)/F8)</f>
        <v>5.8842268987875498E-3</v>
      </c>
    </row>
    <row r="12" spans="1:17" ht="12.75" customHeight="1" x14ac:dyDescent="0.3">
      <c r="A12" s="7" t="s">
        <v>91</v>
      </c>
      <c r="B12" s="8">
        <v>864</v>
      </c>
      <c r="C12" s="8">
        <v>813</v>
      </c>
      <c r="D12" s="8">
        <v>881</v>
      </c>
      <c r="E12" s="8">
        <v>889</v>
      </c>
      <c r="F12" s="9">
        <v>879</v>
      </c>
      <c r="G12" s="52">
        <f>IF(B8=0,IF(B12=0,0,100%),(B12)/B8)</f>
        <v>1.5707091824676861E-2</v>
      </c>
      <c r="H12" s="54">
        <f>IF(C8=0,IF(C12=0,0,100%),(C12)/C8)</f>
        <v>1.4996679701911016E-2</v>
      </c>
      <c r="I12" s="141">
        <f>IF(D8=0,IF(D12=0,0,100%),(D12)/D8)</f>
        <v>1.6319650266745703E-2</v>
      </c>
      <c r="J12" s="54">
        <f>IF(E8=0,IF(E12=0,0,100%),(E12)/E8)</f>
        <v>1.6966296423527615E-2</v>
      </c>
      <c r="K12" s="53">
        <f>IF(F8=0,IF(F12=0,0,100%),(F12)/F8)</f>
        <v>1.6472087401382982E-2</v>
      </c>
    </row>
    <row r="13" spans="1:17" ht="12.75" customHeight="1" x14ac:dyDescent="0.3">
      <c r="A13" s="7" t="s">
        <v>92</v>
      </c>
      <c r="B13" s="12">
        <v>703</v>
      </c>
      <c r="C13" s="13">
        <v>687</v>
      </c>
      <c r="D13" s="13">
        <v>813</v>
      </c>
      <c r="E13" s="12">
        <v>718</v>
      </c>
      <c r="F13" s="14">
        <v>775</v>
      </c>
      <c r="G13" s="52">
        <f>IF(B8=0,IF(B13=0,0,100%),(B13)/B8)</f>
        <v>1.2780191611976658E-2</v>
      </c>
      <c r="H13" s="54">
        <f>IF(C8=0,IF(C13=0,0,100%),(C13)/C8)</f>
        <v>1.2672471039622223E-2</v>
      </c>
      <c r="I13" s="141">
        <f>IF(D8=0,IF(D13=0,0,100%),(D13)/D8)</f>
        <v>1.5060017783046829E-2</v>
      </c>
      <c r="J13" s="54">
        <f>IF(E8=0,IF(E13=0,0,100%),(E13)/E8)</f>
        <v>1.3702813084468872E-2</v>
      </c>
      <c r="K13" s="53">
        <f>IF(F8=0,IF(F13=0,0,100%),(F13)/F8)</f>
        <v>1.452317148586099E-2</v>
      </c>
    </row>
    <row r="14" spans="1:17" ht="12.75" customHeight="1" x14ac:dyDescent="0.3">
      <c r="A14" s="7" t="s">
        <v>93</v>
      </c>
      <c r="B14" s="8">
        <v>867</v>
      </c>
      <c r="C14" s="8">
        <v>731</v>
      </c>
      <c r="D14" s="8">
        <v>956</v>
      </c>
      <c r="E14" s="8">
        <v>930</v>
      </c>
      <c r="F14" s="9">
        <v>998</v>
      </c>
      <c r="G14" s="52">
        <f>IF(B8=0,IF(B14=0,0,100%),(B14)/B8)</f>
        <v>1.5761630337956987E-2</v>
      </c>
      <c r="H14" s="54">
        <f>IF(C8=0,IF(C14=0,0,100%),(C14)/C8)</f>
        <v>1.3484099461373866E-2</v>
      </c>
      <c r="I14" s="141">
        <f>IF(D8=0,IF(D14=0,0,100%),(D14)/D8)</f>
        <v>1.7708950800237107E-2</v>
      </c>
      <c r="J14" s="54">
        <f>IF(E8=0,IF(E14=0,0,100%),(E14)/E8)</f>
        <v>1.7748769036986144E-2</v>
      </c>
      <c r="K14" s="53">
        <f>IF(F8=0,IF(F14=0,0,100%),(F14)/F8)</f>
        <v>1.8702096958566797E-2</v>
      </c>
      <c r="L14" s="11"/>
    </row>
    <row r="15" spans="1:17" ht="12.75" customHeight="1" x14ac:dyDescent="0.3">
      <c r="A15" s="7" t="s">
        <v>94</v>
      </c>
      <c r="B15" s="8">
        <v>905</v>
      </c>
      <c r="C15" s="8">
        <v>951</v>
      </c>
      <c r="D15" s="8">
        <v>961</v>
      </c>
      <c r="E15" s="8">
        <v>980</v>
      </c>
      <c r="F15" s="9">
        <v>872</v>
      </c>
      <c r="G15" s="52">
        <f>IF(B8=0,IF(B15=0,0,100%),(B15)/B8)</f>
        <v>1.6452451506171941E-2</v>
      </c>
      <c r="H15" s="54">
        <f>IF(C8=0,IF(C15=0,0,100%),(C15)/C8)</f>
        <v>1.7542241570132074E-2</v>
      </c>
      <c r="I15" s="141">
        <f>IF(D8=0,IF(D15=0,0,100%),(D15)/D8)</f>
        <v>1.78015708358032E-2</v>
      </c>
      <c r="J15" s="54">
        <f>IF(E8=0,IF(E15=0,0,100%),(E15)/E8)</f>
        <v>1.8703003931447765E-2</v>
      </c>
      <c r="K15" s="53">
        <f>IF(F8=0,IF(F15=0,0,100%),(F15)/F8)</f>
        <v>1.6340910368607461E-2</v>
      </c>
      <c r="L15" s="11"/>
    </row>
    <row r="16" spans="1:17" ht="12.75" customHeight="1" x14ac:dyDescent="0.3">
      <c r="A16" s="32" t="s">
        <v>95</v>
      </c>
      <c r="B16" s="33">
        <f>SUM(B10:B15)</f>
        <v>4596</v>
      </c>
      <c r="C16" s="33">
        <f>SUM(C10:C15)</f>
        <v>4329</v>
      </c>
      <c r="D16" s="33">
        <f>SUM(D10:D15)</f>
        <v>5022</v>
      </c>
      <c r="E16" s="33">
        <f>SUM(E10:E15)</f>
        <v>4795</v>
      </c>
      <c r="F16" s="34">
        <f>SUM(F10:F15)</f>
        <v>4911</v>
      </c>
      <c r="G16" s="52">
        <f>IF(B8=0,IF(B16=0,0,100%),(B16)/B8)</f>
        <v>8.3553002345156072E-2</v>
      </c>
      <c r="H16" s="54">
        <f>IF(C8=0,IF(C16=0,0,100%),(C16)/C8)</f>
        <v>7.9853169040064925E-2</v>
      </c>
      <c r="I16" s="141">
        <f>IF(D8=0,IF(D16=0,0,100%),(D16)/D8)</f>
        <v>9.3027563722584472E-2</v>
      </c>
      <c r="J16" s="54">
        <f>IF(E8=0,IF(E16=0,0,100%),(E16)/E8)</f>
        <v>9.151112637886942E-2</v>
      </c>
      <c r="K16" s="53">
        <f>IF(F8=0,IF(F16=0,0,100%),(F16)/F8)</f>
        <v>9.2030058280081706E-2</v>
      </c>
      <c r="L16" s="11"/>
    </row>
    <row r="17" spans="1:12" ht="26.4" x14ac:dyDescent="0.3">
      <c r="A17" s="26" t="s">
        <v>96</v>
      </c>
      <c r="B17" s="12"/>
      <c r="C17" s="12"/>
      <c r="D17" s="12"/>
      <c r="E17" s="12"/>
      <c r="F17" s="14"/>
      <c r="G17" s="135"/>
      <c r="H17" s="36"/>
      <c r="I17" s="142"/>
      <c r="J17" s="36"/>
      <c r="K17" s="35"/>
      <c r="L17" s="11"/>
    </row>
    <row r="18" spans="1:12" ht="12.75" customHeight="1" x14ac:dyDescent="0.3">
      <c r="A18" s="7" t="s">
        <v>97</v>
      </c>
      <c r="B18" s="8">
        <v>126</v>
      </c>
      <c r="C18" s="8">
        <v>150</v>
      </c>
      <c r="D18" s="8">
        <v>158</v>
      </c>
      <c r="E18" s="8">
        <v>161</v>
      </c>
      <c r="F18" s="9">
        <v>185</v>
      </c>
      <c r="G18" s="52">
        <f>IF(B8=0,IF(B18=0,0,100%),(B18)/B8)</f>
        <v>2.2906175577653751E-3</v>
      </c>
      <c r="H18" s="54">
        <f>IF(C8=0,IF(C18=0,0,100%),(C18)/C8)</f>
        <v>2.7669150741533241E-3</v>
      </c>
      <c r="I18" s="141">
        <f>IF(D8=0,IF(D18=0,0,100%),(D18)/D8)</f>
        <v>2.9267931238885596E-3</v>
      </c>
      <c r="J18" s="54">
        <f>IF(E8=0,IF(E18=0,0,100%),(E18)/E8)</f>
        <v>3.0726363601664185E-3</v>
      </c>
      <c r="K18" s="53">
        <f>IF(F8=0,IF(F18=0,0,100%),(F18)/F8)</f>
        <v>3.466821580495849E-3</v>
      </c>
      <c r="L18" s="11"/>
    </row>
    <row r="19" spans="1:12" ht="12.75" customHeight="1" x14ac:dyDescent="0.3">
      <c r="A19" s="7" t="s">
        <v>98</v>
      </c>
      <c r="B19" s="8">
        <v>434</v>
      </c>
      <c r="C19" s="8">
        <v>361</v>
      </c>
      <c r="D19" s="8">
        <v>372</v>
      </c>
      <c r="E19" s="8">
        <v>390</v>
      </c>
      <c r="F19" s="9">
        <v>387</v>
      </c>
      <c r="G19" s="52">
        <f>IF(B8=0,IF(B19=0,0,100%),(B19)/B8)</f>
        <v>7.8899049211918482E-3</v>
      </c>
      <c r="H19" s="54">
        <f>IF(C8=0,IF(C19=0,0,100%),(C19)/C8)</f>
        <v>6.6590422784623335E-3</v>
      </c>
      <c r="I19" s="141">
        <f>IF(D8=0,IF(D19=0,0,100%),(D19)/D8)</f>
        <v>6.8909306461173679E-3</v>
      </c>
      <c r="J19" s="54">
        <f>IF(E8=0,IF(E19=0,0,100%),(E19)/E8)</f>
        <v>7.4430321768006414E-3</v>
      </c>
      <c r="K19" s="53">
        <f>IF(F8=0,IF(F19=0,0,100%),(F19)/F8)</f>
        <v>7.2522159548751011E-3</v>
      </c>
      <c r="L19" s="11"/>
    </row>
    <row r="20" spans="1:12" ht="12.75" customHeight="1" x14ac:dyDescent="0.3">
      <c r="A20" s="7" t="s">
        <v>99</v>
      </c>
      <c r="B20" s="8">
        <v>175</v>
      </c>
      <c r="C20" s="8">
        <v>214</v>
      </c>
      <c r="D20" s="8">
        <v>148</v>
      </c>
      <c r="E20" s="8">
        <v>135</v>
      </c>
      <c r="F20" s="9">
        <v>143</v>
      </c>
      <c r="G20" s="52">
        <f>IF(B8=0,IF(B20=0,0,100%),(B20)/B8)</f>
        <v>3.1814132746741325E-3</v>
      </c>
      <c r="H20" s="54">
        <f>IF(C8=0,IF(C20=0,0,100%),(C20)/C8)</f>
        <v>3.9474655057920756E-3</v>
      </c>
      <c r="I20" s="141">
        <f>IF(D8=0,IF(D20=0,0,100%),(D20)/D8)</f>
        <v>2.7415530527563721E-3</v>
      </c>
      <c r="J20" s="54">
        <f>IF(E8=0,IF(E20=0,0,100%),(E20)/E8)</f>
        <v>2.5764342150463759E-3</v>
      </c>
      <c r="K20" s="53">
        <f>IF(F8=0,IF(F20=0,0,100%),(F20)/F8)</f>
        <v>2.6797593838427374E-3</v>
      </c>
      <c r="L20" s="11"/>
    </row>
    <row r="21" spans="1:12" ht="12.75" customHeight="1" x14ac:dyDescent="0.3">
      <c r="A21" s="7" t="s">
        <v>100</v>
      </c>
      <c r="B21" s="12">
        <v>29</v>
      </c>
      <c r="C21" s="13">
        <v>43</v>
      </c>
      <c r="D21" s="13">
        <v>22</v>
      </c>
      <c r="E21" s="12">
        <v>34</v>
      </c>
      <c r="F21" s="14">
        <v>23</v>
      </c>
      <c r="G21" s="52">
        <f>IF(B8=0,IF(B21=0,0,100%),(B21)/B8)</f>
        <v>5.2720562837457047E-4</v>
      </c>
      <c r="H21" s="54">
        <f>IF(C8=0,IF(C21=0,0,100%),(C21)/C8)</f>
        <v>7.931823212572862E-4</v>
      </c>
      <c r="I21" s="141">
        <f>IF(D8=0,IF(D21=0,0,100%),(D21)/D8)</f>
        <v>4.0752815649081211E-4</v>
      </c>
      <c r="J21" s="54">
        <f>IF(E8=0,IF(E21=0,0,100%),(E21)/E8)</f>
        <v>6.488797282339021E-4</v>
      </c>
      <c r="K21" s="53">
        <f>IF(F8=0,IF(F21=0,0,100%),(F21)/F8)</f>
        <v>4.310102505481326E-4</v>
      </c>
      <c r="L21" s="11"/>
    </row>
    <row r="22" spans="1:12" ht="26.4" x14ac:dyDescent="0.3">
      <c r="A22" s="7" t="s">
        <v>101</v>
      </c>
      <c r="B22" s="8">
        <v>257</v>
      </c>
      <c r="C22" s="8">
        <v>318</v>
      </c>
      <c r="D22" s="8">
        <v>301</v>
      </c>
      <c r="E22" s="8">
        <v>256</v>
      </c>
      <c r="F22" s="9">
        <v>307</v>
      </c>
      <c r="G22" s="52">
        <f>IF(B8=0,IF(B22=0,0,100%),(B22)/B8)</f>
        <v>4.6721326376642971E-3</v>
      </c>
      <c r="H22" s="54">
        <f>IF(C8=0,IF(C22=0,0,100%),(C22)/C8)</f>
        <v>5.8658599572050472E-3</v>
      </c>
      <c r="I22" s="141">
        <f>IF(D8=0,IF(D22=0,0,100%),(D22)/D8)</f>
        <v>5.5757261410788383E-3</v>
      </c>
      <c r="J22" s="54">
        <f>IF(E8=0,IF(E22=0,0,100%),(E22)/E8)</f>
        <v>4.8856826596434975E-3</v>
      </c>
      <c r="K22" s="53">
        <f>IF(F8=0,IF(F22=0,0,100%),(F22)/F8)</f>
        <v>5.7530498660120308E-3</v>
      </c>
      <c r="L22" s="11"/>
    </row>
    <row r="23" spans="1:12" ht="26.4" x14ac:dyDescent="0.3">
      <c r="A23" s="7" t="s">
        <v>102</v>
      </c>
      <c r="B23" s="8">
        <v>510</v>
      </c>
      <c r="C23" s="8">
        <v>692</v>
      </c>
      <c r="D23" s="8">
        <v>518</v>
      </c>
      <c r="E23" s="8">
        <v>554</v>
      </c>
      <c r="F23" s="9">
        <v>514</v>
      </c>
      <c r="G23" s="52">
        <f>IF(B8=0,IF(B23=0,0,100%),(B23)/B8)</f>
        <v>9.271547257621757E-3</v>
      </c>
      <c r="H23" s="54">
        <f>IF(C8=0,IF(C23=0,0,100%),(C23)/C8)</f>
        <v>1.2764701542094001E-2</v>
      </c>
      <c r="I23" s="141">
        <f>IF(D8=0,IF(D23=0,0,100%),(D23)/D8)</f>
        <v>9.5954356846473035E-3</v>
      </c>
      <c r="J23" s="54">
        <f>IF(E8=0,IF(E23=0,0,100%),(E23)/E8)</f>
        <v>1.0572922630634756E-2</v>
      </c>
      <c r="K23" s="53">
        <f>IF(F8=0,IF(F23=0,0,100%),(F23)/F8)</f>
        <v>9.6321421209452241E-3</v>
      </c>
      <c r="L23" s="11"/>
    </row>
    <row r="24" spans="1:12" ht="26.4" x14ac:dyDescent="0.3">
      <c r="A24" s="7" t="s">
        <v>103</v>
      </c>
      <c r="B24" s="8">
        <v>21</v>
      </c>
      <c r="C24" s="8">
        <v>25</v>
      </c>
      <c r="D24" s="8">
        <v>21</v>
      </c>
      <c r="E24" s="8">
        <v>25</v>
      </c>
      <c r="F24" s="9">
        <v>28</v>
      </c>
      <c r="G24" s="52">
        <f>IF(B8=0,IF(B24=0,0,100%),(B24)/B8)</f>
        <v>3.8176959296089589E-4</v>
      </c>
      <c r="H24" s="54">
        <f>IF(C8=0,IF(C24=0,0,100%),(C24)/C8)</f>
        <v>4.6115251235888735E-4</v>
      </c>
      <c r="I24" s="141">
        <f>IF(D8=0,IF(D24=0,0,100%),(D24)/D8)</f>
        <v>3.8900414937759333E-4</v>
      </c>
      <c r="J24" s="54">
        <f>IF(E8=0,IF(E24=0,0,100%),(E24)/E8)</f>
        <v>4.7711744723081032E-4</v>
      </c>
      <c r="K24" s="53">
        <f>IF(F8=0,IF(F24=0,0,100%),(F24)/F8)</f>
        <v>5.2470813110207443E-4</v>
      </c>
      <c r="L24" s="11"/>
    </row>
    <row r="25" spans="1:12" ht="26.4" x14ac:dyDescent="0.3">
      <c r="A25" s="37" t="s">
        <v>104</v>
      </c>
      <c r="B25" s="33">
        <f>SUM(B18:B24)</f>
        <v>1552</v>
      </c>
      <c r="C25" s="33">
        <f>SUM(C18:C24)</f>
        <v>1803</v>
      </c>
      <c r="D25" s="33">
        <f>SUM(D18:D24)</f>
        <v>1540</v>
      </c>
      <c r="E25" s="33">
        <f>SUM(E18:E24)</f>
        <v>1555</v>
      </c>
      <c r="F25" s="33">
        <f>SUM(F18:F24)</f>
        <v>1587</v>
      </c>
      <c r="G25" s="52">
        <f>IF(B8=0,IF(B25=0,0,100%),(B25)/B8)</f>
        <v>2.8214590870252878E-2</v>
      </c>
      <c r="H25" s="54">
        <f>IF(C8=0,IF(C25=0,0,100%),(C25)/C8)</f>
        <v>3.3258319191322952E-2</v>
      </c>
      <c r="I25" s="141">
        <f>IF(D8=0,IF(D25=0,0,100%),(D25)/D8)</f>
        <v>2.8526970954356846E-2</v>
      </c>
      <c r="J25" s="54">
        <f>IF(E8=0,IF(E25=0,0,100%),(E25)/E8)</f>
        <v>2.9676705217756404E-2</v>
      </c>
      <c r="K25" s="53">
        <f>IF(F8=0,IF(F25=0,0,100%),(F25)/F8)</f>
        <v>2.973970728782115E-2</v>
      </c>
      <c r="L25" s="11"/>
    </row>
    <row r="26" spans="1:12" ht="12.75" customHeight="1" x14ac:dyDescent="0.3">
      <c r="A26" s="38" t="s">
        <v>11</v>
      </c>
      <c r="B26" s="12"/>
      <c r="C26" s="12"/>
      <c r="D26" s="12"/>
      <c r="E26" s="12"/>
      <c r="F26" s="14"/>
      <c r="G26" s="136"/>
      <c r="H26" s="12"/>
      <c r="I26" s="143"/>
      <c r="J26" s="12"/>
      <c r="K26" s="138"/>
      <c r="L26" s="11"/>
    </row>
    <row r="27" spans="1:12" ht="12.75" customHeight="1" x14ac:dyDescent="0.3">
      <c r="A27" s="7" t="s">
        <v>105</v>
      </c>
      <c r="B27" s="8">
        <v>270</v>
      </c>
      <c r="C27" s="8">
        <v>262</v>
      </c>
      <c r="D27" s="8">
        <v>302</v>
      </c>
      <c r="E27" s="8">
        <v>235</v>
      </c>
      <c r="F27" s="9">
        <v>242</v>
      </c>
      <c r="G27" s="52">
        <f>IF(B8=0,IF(B27=0,0,100%),(B27)/B8)</f>
        <v>4.9084661952115182E-3</v>
      </c>
      <c r="H27" s="54">
        <f>IF(C8=0,IF(C27=0,0,100%),(C27)/C8)</f>
        <v>4.8328783295211392E-3</v>
      </c>
      <c r="I27" s="141">
        <f>IF(D8=0,IF(D27=0,0,100%),(D27)/D8)</f>
        <v>5.594250148192057E-3</v>
      </c>
      <c r="J27" s="54">
        <f>IF(E8=0,IF(E27=0,0,100%),(E27)/E8)</f>
        <v>4.4849040039696168E-3</v>
      </c>
      <c r="K27" s="53">
        <f>IF(F8=0,IF(F27=0,0,100%),(F27)/F8)</f>
        <v>4.5349774188107863E-3</v>
      </c>
      <c r="L27" s="11"/>
    </row>
    <row r="28" spans="1:12" ht="12.75" customHeight="1" x14ac:dyDescent="0.3">
      <c r="A28" s="7" t="s">
        <v>106</v>
      </c>
      <c r="B28" s="8">
        <v>30</v>
      </c>
      <c r="C28" s="8">
        <v>47</v>
      </c>
      <c r="D28" s="8">
        <v>48</v>
      </c>
      <c r="E28" s="8">
        <v>52</v>
      </c>
      <c r="F28" s="9">
        <v>56</v>
      </c>
      <c r="G28" s="52">
        <f>IF(B8=0,IF(B28=0,0,100%),(B28)/B8)</f>
        <v>5.4538513280127986E-4</v>
      </c>
      <c r="H28" s="54">
        <f>IF(C8=0,IF(C28=0,0,100%),(C28)/C8)</f>
        <v>8.6696672323470817E-4</v>
      </c>
      <c r="I28" s="141">
        <f>IF(D8=0,IF(D28=0,0,100%),(D28)/D8)</f>
        <v>8.891523414344991E-4</v>
      </c>
      <c r="J28" s="54">
        <f>IF(E8=0,IF(E28=0,0,100%),(E28)/E8)</f>
        <v>9.9240429024008555E-4</v>
      </c>
      <c r="K28" s="53">
        <f>IF(F8=0,IF(F28=0,0,100%),(F28)/F8)</f>
        <v>1.0494162622041489E-3</v>
      </c>
      <c r="L28" s="11"/>
    </row>
    <row r="29" spans="1:12" ht="12.75" customHeight="1" x14ac:dyDescent="0.3">
      <c r="A29" s="7" t="s">
        <v>107</v>
      </c>
      <c r="B29" s="8">
        <v>111</v>
      </c>
      <c r="C29" s="8">
        <v>106</v>
      </c>
      <c r="D29" s="8">
        <v>122</v>
      </c>
      <c r="E29" s="8">
        <v>113</v>
      </c>
      <c r="F29" s="9">
        <v>104</v>
      </c>
      <c r="G29" s="52">
        <f>IF(B8=0,IF(B29=0,0,100%),(B29)/B8)</f>
        <v>2.0179249913647355E-3</v>
      </c>
      <c r="H29" s="54">
        <f>IF(C8=0,IF(C29=0,0,100%),(C29)/C8)</f>
        <v>1.9552866524016822E-3</v>
      </c>
      <c r="I29" s="141">
        <f>IF(D8=0,IF(D29=0,0,100%),(D29)/D8)</f>
        <v>2.2599288678126855E-3</v>
      </c>
      <c r="J29" s="54">
        <f>IF(E8=0,IF(E29=0,0,100%),(E29)/E8)</f>
        <v>2.1565708614832628E-3</v>
      </c>
      <c r="K29" s="53">
        <f>IF(F8=0,IF(F29=0,0,100%),(F29)/F8)</f>
        <v>1.948915915521991E-3</v>
      </c>
      <c r="L29" s="11"/>
    </row>
    <row r="30" spans="1:12" ht="26.4" x14ac:dyDescent="0.3">
      <c r="A30" s="7" t="s">
        <v>108</v>
      </c>
      <c r="B30" s="12">
        <v>2708</v>
      </c>
      <c r="C30" s="13">
        <v>2867</v>
      </c>
      <c r="D30" s="13">
        <v>3211</v>
      </c>
      <c r="E30" s="12">
        <v>3206</v>
      </c>
      <c r="F30" s="14">
        <v>3110</v>
      </c>
      <c r="G30" s="52">
        <f>IF(B8=0,IF(B30=0,0,100%),(B30)/B8)</f>
        <v>4.9230097987528858E-2</v>
      </c>
      <c r="H30" s="54">
        <f>IF(C8=0,IF(C30=0,0,100%),(C30)/C8)</f>
        <v>5.2884970117317201E-2</v>
      </c>
      <c r="I30" s="141">
        <f>IF(D8=0,IF(D30=0,0,100%),(D30)/D8)</f>
        <v>5.9480586840545344E-2</v>
      </c>
      <c r="J30" s="54">
        <f>IF(E8=0,IF(E30=0,0,100%),(E30)/E8)</f>
        <v>6.1185541432879118E-2</v>
      </c>
      <c r="K30" s="53">
        <f>IF(F8=0,IF(F30=0,0,100%),(F30)/F8)</f>
        <v>5.8280081704551845E-2</v>
      </c>
      <c r="L30" s="11"/>
    </row>
    <row r="31" spans="1:12" ht="26.4" x14ac:dyDescent="0.3">
      <c r="A31" s="7" t="s">
        <v>109</v>
      </c>
      <c r="B31" s="8">
        <v>35</v>
      </c>
      <c r="C31" s="8">
        <v>46</v>
      </c>
      <c r="D31" s="8">
        <v>48</v>
      </c>
      <c r="E31" s="8">
        <v>44</v>
      </c>
      <c r="F31" s="9">
        <v>46</v>
      </c>
      <c r="G31" s="52">
        <f>IF(B8=0,IF(B31=0,0,100%),(B31)/B8)</f>
        <v>6.3628265493482648E-4</v>
      </c>
      <c r="H31" s="54">
        <f>IF(C8=0,IF(C31=0,0,100%),(C31)/C8)</f>
        <v>8.4852062274035273E-4</v>
      </c>
      <c r="I31" s="141">
        <f>IF(D8=0,IF(D31=0,0,100%),(D31)/D8)</f>
        <v>8.891523414344991E-4</v>
      </c>
      <c r="J31" s="54">
        <f>IF(E8=0,IF(E31=0,0,100%),(E31)/E8)</f>
        <v>8.3972670712622623E-4</v>
      </c>
      <c r="K31" s="53">
        <f>IF(F8=0,IF(F31=0,0,100%),(F31)/F8)</f>
        <v>8.6202050109626519E-4</v>
      </c>
      <c r="L31" s="11"/>
    </row>
    <row r="32" spans="1:12" ht="26.4" x14ac:dyDescent="0.3">
      <c r="A32" s="7" t="s">
        <v>110</v>
      </c>
      <c r="B32" s="8">
        <v>33</v>
      </c>
      <c r="C32" s="8">
        <v>10</v>
      </c>
      <c r="D32" s="8">
        <v>37</v>
      </c>
      <c r="E32" s="8">
        <v>25</v>
      </c>
      <c r="F32" s="9">
        <v>22</v>
      </c>
      <c r="G32" s="52">
        <f>IF(B8=0,IF(B32=0,0,100%),(B32)/B8)</f>
        <v>5.9992364608140781E-4</v>
      </c>
      <c r="H32" s="54">
        <f>IF(C8=0,IF(C32=0,0,100%),(C32)/C8)</f>
        <v>1.8446100494355495E-4</v>
      </c>
      <c r="I32" s="141">
        <f>IF(D8=0,IF(D32=0,0,100%),(D32)/D8)</f>
        <v>6.8538826318909301E-4</v>
      </c>
      <c r="J32" s="54">
        <f>IF(E8=0,IF(E32=0,0,100%),(E32)/E8)</f>
        <v>4.7711744723081032E-4</v>
      </c>
      <c r="K32" s="53">
        <f>IF(F8=0,IF(F32=0,0,100%),(F32)/F8)</f>
        <v>4.1227067443734425E-4</v>
      </c>
      <c r="L32" s="11"/>
    </row>
    <row r="33" spans="1:12" ht="26.4" x14ac:dyDescent="0.3">
      <c r="A33" s="7" t="s">
        <v>111</v>
      </c>
      <c r="B33" s="12">
        <v>276</v>
      </c>
      <c r="C33" s="13">
        <v>254</v>
      </c>
      <c r="D33" s="13">
        <v>320</v>
      </c>
      <c r="E33" s="12">
        <v>256</v>
      </c>
      <c r="F33" s="14">
        <v>303</v>
      </c>
      <c r="G33" s="52">
        <f>IF(B8=0,IF(B33=0,0,100%),(B33)/B8)</f>
        <v>5.0175432217717747E-3</v>
      </c>
      <c r="H33" s="54">
        <f>IF(C8=0,IF(C33=0,0,100%),(C33)/C8)</f>
        <v>4.6853095255662957E-3</v>
      </c>
      <c r="I33" s="141">
        <f>IF(D8=0,IF(D33=0,0,100%),(D33)/D8)</f>
        <v>5.9276822762299938E-3</v>
      </c>
      <c r="J33" s="54">
        <f>IF(E8=0,IF(E33=0,0,100%),(E33)/E8)</f>
        <v>4.8856826596434975E-3</v>
      </c>
      <c r="K33" s="53">
        <f>IF(F8=0,IF(F33=0,0,100%),(F33)/F8)</f>
        <v>5.678091561568877E-3</v>
      </c>
      <c r="L33" s="11"/>
    </row>
    <row r="34" spans="1:12" ht="12.75" customHeight="1" x14ac:dyDescent="0.3">
      <c r="A34" s="37" t="s">
        <v>112</v>
      </c>
      <c r="B34" s="33">
        <f>SUM(B27:B33)</f>
        <v>3463</v>
      </c>
      <c r="C34" s="33">
        <f>SUM(C27:C33)</f>
        <v>3592</v>
      </c>
      <c r="D34" s="33">
        <f>SUM(D27:D33)</f>
        <v>4088</v>
      </c>
      <c r="E34" s="33">
        <f>SUM(E27:E33)</f>
        <v>3931</v>
      </c>
      <c r="F34" s="33">
        <f>SUM(F27:F33)</f>
        <v>3883</v>
      </c>
      <c r="G34" s="52">
        <f>IF(B8=0,IF(B34=0,0,100%),(B34)/B8)</f>
        <v>6.2955623829694399E-2</v>
      </c>
      <c r="H34" s="54">
        <f>IF(C8=0,IF(C34=0,0,100%),(C34)/C8)</f>
        <v>6.6258392975724931E-2</v>
      </c>
      <c r="I34" s="141">
        <f>IF(D8=0,IF(D34=0,0,100%),(D34)/D8)</f>
        <v>7.5726141078838169E-2</v>
      </c>
      <c r="J34" s="54">
        <f>IF(E8=0,IF(E34=0,0,100%),(E34)/E8)</f>
        <v>7.502194740257262E-2</v>
      </c>
      <c r="K34" s="53">
        <f>IF(F8=0,IF(F34=0,0,100%),(F34)/F8)</f>
        <v>7.2765774038191261E-2</v>
      </c>
      <c r="L34" s="11"/>
    </row>
    <row r="35" spans="1:12" ht="26.4" x14ac:dyDescent="0.3">
      <c r="A35" s="39" t="s">
        <v>113</v>
      </c>
      <c r="B35" s="12"/>
      <c r="C35" s="12"/>
      <c r="D35" s="12"/>
      <c r="E35" s="12"/>
      <c r="F35" s="14"/>
      <c r="G35" s="136"/>
      <c r="H35" s="12"/>
      <c r="I35" s="143"/>
      <c r="J35" s="12"/>
      <c r="K35" s="138"/>
      <c r="L35" s="11"/>
    </row>
    <row r="36" spans="1:12" ht="26.4" x14ac:dyDescent="0.3">
      <c r="A36" s="7" t="s">
        <v>114</v>
      </c>
      <c r="B36" s="8">
        <v>153</v>
      </c>
      <c r="C36" s="8">
        <v>161</v>
      </c>
      <c r="D36" s="8">
        <v>140</v>
      </c>
      <c r="E36" s="8">
        <v>148</v>
      </c>
      <c r="F36" s="9">
        <v>152</v>
      </c>
      <c r="G36" s="52">
        <f>IF(B8=0,IF(B36=0,0,100%),(B36)/B8)</f>
        <v>2.781464177286527E-3</v>
      </c>
      <c r="H36" s="54">
        <f>IF(C8=0,IF(C36=0,0,100%),(C36)/C8)</f>
        <v>2.9698221795912342E-3</v>
      </c>
      <c r="I36" s="141">
        <f>IF(D8=0,IF(D36=0,0,100%),(D36)/D8)</f>
        <v>2.5933609958506223E-3</v>
      </c>
      <c r="J36" s="54">
        <f>IF(E8=0,IF(E36=0,0,100%),(E36)/E8)</f>
        <v>2.824535287606397E-3</v>
      </c>
      <c r="K36" s="53">
        <f>IF(F8=0,IF(F36=0,0,100%),(F36)/F8)</f>
        <v>2.8484155688398329E-3</v>
      </c>
      <c r="L36" s="11"/>
    </row>
    <row r="37" spans="1:12" ht="13.2" x14ac:dyDescent="0.3">
      <c r="A37" s="7" t="s">
        <v>115</v>
      </c>
      <c r="B37" s="8">
        <v>466</v>
      </c>
      <c r="C37" s="8">
        <v>454</v>
      </c>
      <c r="D37" s="8">
        <v>407</v>
      </c>
      <c r="E37" s="8">
        <v>406</v>
      </c>
      <c r="F37" s="9">
        <v>366</v>
      </c>
      <c r="G37" s="52">
        <f>IF(B8=0,IF(B37=0,0,100%),(B37)/B8)</f>
        <v>8.4716490628465469E-3</v>
      </c>
      <c r="H37" s="54">
        <f>IF(C8=0,IF(C37=0,0,100%),(C37)/C8)</f>
        <v>8.3745296244373945E-3</v>
      </c>
      <c r="I37" s="141">
        <f>IF(D8=0,IF(D37=0,0,100%),(D37)/D8)</f>
        <v>7.5392708950800238E-3</v>
      </c>
      <c r="J37" s="54">
        <f>IF(E8=0,IF(E37=0,0,100%),(E37)/E8)</f>
        <v>7.7483873430283599E-3</v>
      </c>
      <c r="K37" s="53">
        <f>IF(F8=0,IF(F37=0,0,100%),(F37)/F8)</f>
        <v>6.8586848565485451E-3</v>
      </c>
      <c r="L37" s="11"/>
    </row>
    <row r="38" spans="1:12" ht="13.2" x14ac:dyDescent="0.3">
      <c r="A38" s="7" t="s">
        <v>116</v>
      </c>
      <c r="B38" s="8">
        <v>2381</v>
      </c>
      <c r="C38" s="8">
        <v>2274</v>
      </c>
      <c r="D38" s="8">
        <v>2231</v>
      </c>
      <c r="E38" s="8">
        <v>2228</v>
      </c>
      <c r="F38" s="9">
        <v>2158</v>
      </c>
      <c r="G38" s="52">
        <f>IF(B8=0,IF(B38=0,0,100%),(B38)/B8)</f>
        <v>4.3285400039994912E-2</v>
      </c>
      <c r="H38" s="54">
        <f>IF(C8=0,IF(C38=0,0,100%),(C38)/C8)</f>
        <v>4.1946432524164391E-2</v>
      </c>
      <c r="I38" s="141">
        <f>IF(D8=0,IF(D38=0,0,100%),(D38)/D8)</f>
        <v>4.1327059869590989E-2</v>
      </c>
      <c r="J38" s="54">
        <f>IF(E8=0,IF(E38=0,0,100%),(E38)/E8)</f>
        <v>4.2520706897209819E-2</v>
      </c>
      <c r="K38" s="53">
        <f>IF(F8=0,IF(F38=0,0,100%),(F38)/F8)</f>
        <v>4.0440005247081308E-2</v>
      </c>
      <c r="L38" s="11"/>
    </row>
    <row r="39" spans="1:12" ht="26.4" x14ac:dyDescent="0.3">
      <c r="A39" s="7" t="s">
        <v>117</v>
      </c>
      <c r="B39" s="12">
        <v>1175</v>
      </c>
      <c r="C39" s="13">
        <v>1240</v>
      </c>
      <c r="D39" s="13">
        <v>1099</v>
      </c>
      <c r="E39" s="12">
        <v>1176</v>
      </c>
      <c r="F39" s="14">
        <v>1171</v>
      </c>
      <c r="G39" s="52">
        <f>IF(B8=0,IF(B39=0,0,100%),(B39)/B8)</f>
        <v>2.1360917701383462E-2</v>
      </c>
      <c r="H39" s="54">
        <f>IF(C8=0,IF(C39=0,0,100%),(C39)/C8)</f>
        <v>2.2873164613000811E-2</v>
      </c>
      <c r="I39" s="141">
        <f>IF(D8=0,IF(D39=0,0,100%),(D39)/D8)</f>
        <v>2.0357883817427386E-2</v>
      </c>
      <c r="J39" s="54">
        <f>IF(E8=0,IF(E39=0,0,100%),(E39)/E8)</f>
        <v>2.244360471773732E-2</v>
      </c>
      <c r="K39" s="53">
        <f>IF(F8=0,IF(F39=0,0,100%),(F39)/F8)</f>
        <v>2.1944043625733187E-2</v>
      </c>
      <c r="L39" s="11"/>
    </row>
    <row r="40" spans="1:12" ht="13.2" x14ac:dyDescent="0.3">
      <c r="A40" s="7" t="s">
        <v>118</v>
      </c>
      <c r="B40" s="8">
        <v>210</v>
      </c>
      <c r="C40" s="8">
        <v>203</v>
      </c>
      <c r="D40" s="8">
        <v>175</v>
      </c>
      <c r="E40" s="8">
        <v>186</v>
      </c>
      <c r="F40" s="9">
        <v>191</v>
      </c>
      <c r="G40" s="52">
        <f>IF(B8=0,IF(B40=0,0,100%),(B40)/B8)</f>
        <v>3.8176959296089587E-3</v>
      </c>
      <c r="H40" s="54">
        <f>IF(C8=0,IF(C40=0,0,100%),(C40)/C8)</f>
        <v>3.744558400354165E-3</v>
      </c>
      <c r="I40" s="141">
        <f>IF(D8=0,IF(D40=0,0,100%),(D40)/D8)</f>
        <v>3.2417012448132782E-3</v>
      </c>
      <c r="J40" s="54">
        <f>IF(E8=0,IF(E40=0,0,100%),(E40)/E8)</f>
        <v>3.549753807397229E-3</v>
      </c>
      <c r="K40" s="53">
        <f>IF(F8=0,IF(F40=0,0,100%),(F40)/F8)</f>
        <v>3.5792590371605793E-3</v>
      </c>
      <c r="L40" s="11"/>
    </row>
    <row r="41" spans="1:12" ht="13.2" x14ac:dyDescent="0.3">
      <c r="A41" s="7" t="s">
        <v>119</v>
      </c>
      <c r="B41" s="8">
        <v>52</v>
      </c>
      <c r="C41" s="8">
        <v>62</v>
      </c>
      <c r="D41" s="8">
        <v>54</v>
      </c>
      <c r="E41" s="8">
        <v>43</v>
      </c>
      <c r="F41" s="9">
        <v>43</v>
      </c>
      <c r="G41" s="52">
        <f>IF(B8=0,IF(B41=0,0,100%),(B41)/B8)</f>
        <v>9.4533423018888503E-4</v>
      </c>
      <c r="H41" s="54">
        <f>IF(C8=0,IF(C41=0,0,100%),(C41)/C8)</f>
        <v>1.1436582306500406E-3</v>
      </c>
      <c r="I41" s="141">
        <f>IF(D8=0,IF(D41=0,0,100%),(D41)/D8)</f>
        <v>1.0002963841138114E-3</v>
      </c>
      <c r="J41" s="54">
        <f>IF(E8=0,IF(E41=0,0,100%),(E41)/E8)</f>
        <v>8.2064200923699377E-4</v>
      </c>
      <c r="K41" s="53">
        <f>IF(F8=0,IF(F41=0,0,100%),(F41)/F8)</f>
        <v>8.0580177276390005E-4</v>
      </c>
      <c r="L41" s="11"/>
    </row>
    <row r="42" spans="1:12" ht="26.4" x14ac:dyDescent="0.3">
      <c r="A42" s="7" t="s">
        <v>120</v>
      </c>
      <c r="B42" s="8">
        <v>137</v>
      </c>
      <c r="C42" s="8">
        <v>138</v>
      </c>
      <c r="D42" s="8">
        <v>125</v>
      </c>
      <c r="E42" s="8">
        <v>125</v>
      </c>
      <c r="F42" s="9">
        <v>147</v>
      </c>
      <c r="G42" s="52">
        <f>IF(B8=0,IF(B42=0,0,100%),(B42)/B8)</f>
        <v>2.4905921064591781E-3</v>
      </c>
      <c r="H42" s="54">
        <f>IF(C8=0,IF(C42=0,0,100%),(C42)/C8)</f>
        <v>2.545561868221058E-3</v>
      </c>
      <c r="I42" s="141">
        <f>IF(D8=0,IF(D42=0,0,100%),(D42)/D8)</f>
        <v>2.3155008891523414E-3</v>
      </c>
      <c r="J42" s="54">
        <f>IF(E8=0,IF(E42=0,0,100%),(E42)/E8)</f>
        <v>2.3855872361540518E-3</v>
      </c>
      <c r="K42" s="53">
        <f>IF(F8=0,IF(F42=0,0,100%),(F42)/F8)</f>
        <v>2.7547176882858908E-3</v>
      </c>
      <c r="L42" s="11"/>
    </row>
    <row r="43" spans="1:12" ht="13.2" x14ac:dyDescent="0.3">
      <c r="A43" s="7" t="s">
        <v>121</v>
      </c>
      <c r="B43" s="8">
        <v>836</v>
      </c>
      <c r="C43" s="8">
        <v>779</v>
      </c>
      <c r="D43" s="8">
        <v>741</v>
      </c>
      <c r="E43" s="8">
        <v>729</v>
      </c>
      <c r="F43" s="9">
        <v>758</v>
      </c>
      <c r="G43" s="52">
        <f>IF(B8=0,IF(B43=0,0,100%),(B43)/B8)</f>
        <v>1.5198065700728998E-2</v>
      </c>
      <c r="H43" s="54">
        <f>IF(C8=0,IF(C43=0,0,100%),(C43)/C8)</f>
        <v>1.436951228510293E-2</v>
      </c>
      <c r="I43" s="141">
        <f>IF(D8=0,IF(D43=0,0,100%),(D43)/D8)</f>
        <v>1.372628927089508E-2</v>
      </c>
      <c r="J43" s="54">
        <f>IF(E8=0,IF(E43=0,0,100%),(E43)/E8)</f>
        <v>1.391274476125043E-2</v>
      </c>
      <c r="K43" s="53">
        <f>IF(F8=0,IF(F43=0,0,100%),(F43)/F8)</f>
        <v>1.4204598691977587E-2</v>
      </c>
      <c r="L43" s="11"/>
    </row>
    <row r="44" spans="1:12" ht="13.2" x14ac:dyDescent="0.3">
      <c r="A44" s="7" t="s">
        <v>122</v>
      </c>
      <c r="B44" s="12">
        <v>318</v>
      </c>
      <c r="C44" s="13">
        <v>359</v>
      </c>
      <c r="D44" s="13">
        <v>315</v>
      </c>
      <c r="E44" s="12">
        <v>320</v>
      </c>
      <c r="F44" s="14">
        <v>350</v>
      </c>
      <c r="G44" s="52">
        <f>IF(B8=0,IF(B44=0,0,100%),(B44)/B8)</f>
        <v>5.7810824076935663E-3</v>
      </c>
      <c r="H44" s="54">
        <f>IF(C8=0,IF(C44=0,0,100%),(C44)/C8)</f>
        <v>6.6221500774736224E-3</v>
      </c>
      <c r="I44" s="141">
        <f>IF(D8=0,IF(D44=0,0,100%),(D44)/D8)</f>
        <v>5.8350622406639005E-3</v>
      </c>
      <c r="J44" s="54">
        <f>IF(E8=0,IF(E44=0,0,100%),(E44)/E8)</f>
        <v>6.1071033245543721E-3</v>
      </c>
      <c r="K44" s="53">
        <f>IF(F8=0,IF(F44=0,0,100%),(F44)/F8)</f>
        <v>6.5588516387759307E-3</v>
      </c>
      <c r="L44" s="11"/>
    </row>
    <row r="45" spans="1:12" ht="13.2" x14ac:dyDescent="0.3">
      <c r="A45" s="7" t="s">
        <v>123</v>
      </c>
      <c r="B45" s="8">
        <v>455</v>
      </c>
      <c r="C45" s="8">
        <v>396</v>
      </c>
      <c r="D45" s="8">
        <v>490</v>
      </c>
      <c r="E45" s="8">
        <v>423</v>
      </c>
      <c r="F45" s="9">
        <v>408</v>
      </c>
      <c r="G45" s="52">
        <f>IF(B8=0,IF(B45=0,0,100%),(B45)/B8)</f>
        <v>8.2716745141527444E-3</v>
      </c>
      <c r="H45" s="54">
        <f>IF(C8=0,IF(C45=0,0,100%),(C45)/C8)</f>
        <v>7.3046557957647754E-3</v>
      </c>
      <c r="I45" s="141">
        <f>IF(D8=0,IF(D45=0,0,100%),(D45)/D8)</f>
        <v>9.0767634854771791E-3</v>
      </c>
      <c r="J45" s="54">
        <f>IF(E8=0,IF(E45=0,0,100%),(E45)/E8)</f>
        <v>8.0728272071453108E-3</v>
      </c>
      <c r="K45" s="53">
        <f>IF(F8=0,IF(F45=0,0,100%),(F45)/F8)</f>
        <v>7.6457470532016562E-3</v>
      </c>
      <c r="L45" s="11"/>
    </row>
    <row r="46" spans="1:12" ht="13.2" x14ac:dyDescent="0.3">
      <c r="A46" s="7" t="s">
        <v>124</v>
      </c>
      <c r="B46" s="8">
        <v>248</v>
      </c>
      <c r="C46" s="8">
        <v>241</v>
      </c>
      <c r="D46" s="8">
        <v>279</v>
      </c>
      <c r="E46" s="8">
        <v>303</v>
      </c>
      <c r="F46" s="9">
        <v>274</v>
      </c>
      <c r="G46" s="52">
        <f>IF(B8=0,IF(B46=0,0,100%),(B46)/B8)</f>
        <v>4.5085170978239131E-3</v>
      </c>
      <c r="H46" s="54">
        <f>IF(C8=0,IF(C46=0,0,100%),(C46)/C8)</f>
        <v>4.445510219139674E-3</v>
      </c>
      <c r="I46" s="141">
        <f>IF(D8=0,IF(D46=0,0,100%),(D46)/D8)</f>
        <v>5.1681979845880259E-3</v>
      </c>
      <c r="J46" s="54">
        <f>IF(E8=0,IF(E46=0,0,100%),(E46)/E8)</f>
        <v>5.7826634604374212E-3</v>
      </c>
      <c r="K46" s="53">
        <f>IF(F8=0,IF(F46=0,0,100%),(F46)/F8)</f>
        <v>5.1346438543560143E-3</v>
      </c>
      <c r="L46" s="11"/>
    </row>
    <row r="47" spans="1:12" ht="26.4" x14ac:dyDescent="0.3">
      <c r="A47" s="37" t="s">
        <v>125</v>
      </c>
      <c r="B47" s="33">
        <f>SUM(B36:B46)</f>
        <v>6431</v>
      </c>
      <c r="C47" s="33">
        <f>SUM(C36:C46)</f>
        <v>6307</v>
      </c>
      <c r="D47" s="33">
        <f>SUM(D36:D46)</f>
        <v>6056</v>
      </c>
      <c r="E47" s="33">
        <f>SUM(E36:E46)</f>
        <v>6087</v>
      </c>
      <c r="F47" s="33">
        <f>SUM(F36:F46)</f>
        <v>6018</v>
      </c>
      <c r="G47" s="52">
        <f>IF(B8=0,IF(B47=0,0,100%),(B47)/B8)</f>
        <v>0.11691239296816769</v>
      </c>
      <c r="H47" s="54">
        <f>IF(C8=0,IF(C47=0,0,100%),(C47)/C8)</f>
        <v>0.11633955581790009</v>
      </c>
      <c r="I47" s="141">
        <f>IF(D8=0,IF(D47=0,0,100%),(D47)/D8)</f>
        <v>0.11218138707765264</v>
      </c>
      <c r="J47" s="54">
        <f>IF(E8=0,IF(E47=0,0,100%),(E47)/E8)</f>
        <v>0.1161685560517577</v>
      </c>
      <c r="K47" s="53">
        <f>IF(F8=0,IF(F47=0,0,100%),(F47)/F8)</f>
        <v>0.11277476903472443</v>
      </c>
      <c r="L47" s="11"/>
    </row>
    <row r="48" spans="1:12" ht="26.4" x14ac:dyDescent="0.3">
      <c r="A48" s="39" t="s">
        <v>126</v>
      </c>
      <c r="B48" s="12"/>
      <c r="C48" s="12"/>
      <c r="D48" s="12"/>
      <c r="E48" s="12"/>
      <c r="F48" s="14"/>
      <c r="G48" s="136"/>
      <c r="H48" s="12"/>
      <c r="I48" s="143"/>
      <c r="J48" s="12"/>
      <c r="K48" s="138"/>
      <c r="L48" s="11"/>
    </row>
    <row r="49" spans="1:12" ht="26.4" x14ac:dyDescent="0.3">
      <c r="A49" s="7" t="s">
        <v>127</v>
      </c>
      <c r="B49" s="8">
        <v>1098</v>
      </c>
      <c r="C49" s="8">
        <v>1098</v>
      </c>
      <c r="D49" s="8">
        <v>1095</v>
      </c>
      <c r="E49" s="8">
        <v>1192</v>
      </c>
      <c r="F49" s="9">
        <v>1238</v>
      </c>
      <c r="G49" s="52">
        <f>IF(B8=0,IF(B49=0,0,100%),(B49)/B8)</f>
        <v>1.9961095860526842E-2</v>
      </c>
      <c r="H49" s="54">
        <f>IF(C8=0,IF(C49=0,0,100%),(C49)/C8)</f>
        <v>2.0253818342802331E-2</v>
      </c>
      <c r="I49" s="141">
        <f>IF(D8=0,IF(D49=0,0,100%),(D49)/D8)</f>
        <v>2.0283787788974512E-2</v>
      </c>
      <c r="J49" s="54">
        <f>IF(E8=0,IF(E49=0,0,100%),(E49)/E8)</f>
        <v>2.2748959883965036E-2</v>
      </c>
      <c r="K49" s="53">
        <f>IF(F8=0,IF(F49=0,0,100%),(F49)/F8)</f>
        <v>2.3199595225156008E-2</v>
      </c>
      <c r="L49" s="11"/>
    </row>
    <row r="50" spans="1:12" ht="26.4" x14ac:dyDescent="0.3">
      <c r="A50" s="7" t="s">
        <v>128</v>
      </c>
      <c r="B50" s="8">
        <v>931</v>
      </c>
      <c r="C50" s="8">
        <v>904</v>
      </c>
      <c r="D50" s="8">
        <v>910</v>
      </c>
      <c r="E50" s="8">
        <v>888</v>
      </c>
      <c r="F50" s="9">
        <v>862</v>
      </c>
      <c r="G50" s="52">
        <f>IF(B8=0,IF(B50=0,0,100%),(B50)/B8)</f>
        <v>1.6925118621266385E-2</v>
      </c>
      <c r="H50" s="54">
        <f>IF(C8=0,IF(C50=0,0,100%),(C50)/C8)</f>
        <v>1.6675274846897365E-2</v>
      </c>
      <c r="I50" s="141">
        <f>IF(D8=0,IF(D50=0,0,100%),(D50)/D8)</f>
        <v>1.6856846473029045E-2</v>
      </c>
      <c r="J50" s="54">
        <f>IF(E8=0,IF(E50=0,0,100%),(E50)/E8)</f>
        <v>1.6947211725638383E-2</v>
      </c>
      <c r="K50" s="53">
        <f>IF(F8=0,IF(F50=0,0,100%),(F50)/F8)</f>
        <v>1.6153514607499579E-2</v>
      </c>
      <c r="L50" s="11"/>
    </row>
    <row r="51" spans="1:12" ht="26.4" x14ac:dyDescent="0.3">
      <c r="A51" s="7" t="s">
        <v>129</v>
      </c>
      <c r="B51" s="8">
        <v>1366</v>
      </c>
      <c r="C51" s="8">
        <v>1302</v>
      </c>
      <c r="D51" s="8">
        <v>1295</v>
      </c>
      <c r="E51" s="8">
        <v>1305</v>
      </c>
      <c r="F51" s="9">
        <v>1284</v>
      </c>
      <c r="G51" s="52">
        <f>IF(B8=0,IF(B51=0,0,100%),(B51)/B8)</f>
        <v>2.4833203046884942E-2</v>
      </c>
      <c r="H51" s="54">
        <f>IF(C8=0,IF(C51=0,0,100%),(C51)/C8)</f>
        <v>2.4016822843650851E-2</v>
      </c>
      <c r="I51" s="141">
        <f>IF(D8=0,IF(D51=0,0,100%),(D51)/D8)</f>
        <v>2.3988589211618259E-2</v>
      </c>
      <c r="J51" s="54">
        <f>IF(E8=0,IF(E51=0,0,100%),(E51)/E8)</f>
        <v>2.4905530745448299E-2</v>
      </c>
      <c r="K51" s="53">
        <f>IF(F8=0,IF(F51=0,0,100%),(F51)/F8)</f>
        <v>2.4061615726252272E-2</v>
      </c>
      <c r="L51" s="11"/>
    </row>
    <row r="52" spans="1:12" ht="13.2" x14ac:dyDescent="0.3">
      <c r="A52" s="37" t="s">
        <v>130</v>
      </c>
      <c r="B52" s="33">
        <f>SUM(B49:B51)</f>
        <v>3395</v>
      </c>
      <c r="C52" s="33">
        <f>SUM(C49:C51)</f>
        <v>3304</v>
      </c>
      <c r="D52" s="33">
        <f>SUM(D49:D51)</f>
        <v>3300</v>
      </c>
      <c r="E52" s="33">
        <f>SUM(E49:E51)</f>
        <v>3385</v>
      </c>
      <c r="F52" s="33">
        <f>SUM(F49:F51)</f>
        <v>3384</v>
      </c>
      <c r="G52" s="52">
        <f>IF(B8=0,IF(B52=0,0,100%),(B52)/B8)</f>
        <v>6.1719417528678169E-2</v>
      </c>
      <c r="H52" s="54">
        <f>IF(C8=0,IF(C52=0,0,100%),(C52)/C8)</f>
        <v>6.0945916033350547E-2</v>
      </c>
      <c r="I52" s="141">
        <f>IF(D8=0,IF(D52=0,0,100%),(D52)/D8)</f>
        <v>6.1129223473621812E-2</v>
      </c>
      <c r="J52" s="54">
        <f>IF(E8=0,IF(E52=0,0,100%),(E52)/E8)</f>
        <v>6.4601702355051721E-2</v>
      </c>
      <c r="K52" s="53">
        <f>IF(F8=0,IF(F52=0,0,100%),(F52)/F8)</f>
        <v>6.3414725558907856E-2</v>
      </c>
      <c r="L52" s="11"/>
    </row>
    <row r="53" spans="1:12" ht="13.2" x14ac:dyDescent="0.3">
      <c r="A53" s="38" t="s">
        <v>14</v>
      </c>
      <c r="B53" s="12"/>
      <c r="C53" s="12"/>
      <c r="D53" s="12"/>
      <c r="E53" s="12"/>
      <c r="F53" s="14"/>
      <c r="G53" s="52"/>
      <c r="H53" s="54"/>
      <c r="I53" s="141"/>
      <c r="J53" s="54"/>
      <c r="K53" s="53"/>
      <c r="L53" s="11"/>
    </row>
    <row r="54" spans="1:12" ht="26.4" x14ac:dyDescent="0.3">
      <c r="A54" s="7" t="s">
        <v>131</v>
      </c>
      <c r="B54" s="8">
        <v>1391</v>
      </c>
      <c r="C54" s="8">
        <v>1393</v>
      </c>
      <c r="D54" s="8">
        <v>1446</v>
      </c>
      <c r="E54" s="8">
        <v>1402</v>
      </c>
      <c r="F54" s="9">
        <v>1409</v>
      </c>
      <c r="G54" s="52">
        <f>IF(B8=0,IF(B54=0,0,100%),(B54)/B8)</f>
        <v>2.5287690657552674E-2</v>
      </c>
      <c r="H54" s="54">
        <f>IF(C8=0,IF(C54=0,0,100%),(C54)/C8)</f>
        <v>2.5695417988637202E-2</v>
      </c>
      <c r="I54" s="141">
        <f>IF(D8=0,IF(D54=0,0,100%),(D54)/D8)</f>
        <v>2.6785714285714284E-2</v>
      </c>
      <c r="J54" s="54">
        <f>IF(E8=0,IF(E54=0,0,100%),(E54)/E8)</f>
        <v>2.6756746440703843E-2</v>
      </c>
      <c r="K54" s="53">
        <f>IF(F8=0,IF(F54=0,0,100%),(F54)/F8)</f>
        <v>2.640406274010082E-2</v>
      </c>
      <c r="L54" s="11"/>
    </row>
    <row r="55" spans="1:12" ht="26.4" x14ac:dyDescent="0.3">
      <c r="A55" s="7" t="s">
        <v>132</v>
      </c>
      <c r="B55" s="12">
        <v>1012</v>
      </c>
      <c r="C55" s="13">
        <v>1107</v>
      </c>
      <c r="D55" s="13">
        <v>1190</v>
      </c>
      <c r="E55" s="12">
        <v>1153</v>
      </c>
      <c r="F55" s="14">
        <v>1285</v>
      </c>
      <c r="G55" s="52">
        <f>IF(B8=0,IF(B55=0,0,100%),(B55)/B8)</f>
        <v>1.839765847982984E-2</v>
      </c>
      <c r="H55" s="54">
        <f>IF(C8=0,IF(C55=0,0,100%),(C55)/C8)</f>
        <v>2.041983324725153E-2</v>
      </c>
      <c r="I55" s="141">
        <f>IF(D8=0,IF(D55=0,0,100%),(D55)/D8)</f>
        <v>2.2043568464730292E-2</v>
      </c>
      <c r="J55" s="54">
        <f>IF(E8=0,IF(E55=0,0,100%),(E55)/E8)</f>
        <v>2.2004656666284973E-2</v>
      </c>
      <c r="K55" s="53">
        <f>IF(F8=0,IF(F55=0,0,100%),(F55)/F8)</f>
        <v>2.4080355302363059E-2</v>
      </c>
      <c r="L55" s="11"/>
    </row>
    <row r="56" spans="1:12" ht="39.6" x14ac:dyDescent="0.3">
      <c r="A56" s="7" t="s">
        <v>133</v>
      </c>
      <c r="B56" s="8">
        <v>1348</v>
      </c>
      <c r="C56" s="8">
        <v>1307</v>
      </c>
      <c r="D56" s="8">
        <v>1228</v>
      </c>
      <c r="E56" s="8">
        <v>1244</v>
      </c>
      <c r="F56" s="9">
        <v>1259</v>
      </c>
      <c r="G56" s="52">
        <f>IF(B8=0,IF(B56=0,0,100%),(B56)/B8)</f>
        <v>2.4505971967204172E-2</v>
      </c>
      <c r="H56" s="54">
        <f>IF(C8=0,IF(C56=0,0,100%),(C56)/C8)</f>
        <v>2.4109053346122629E-2</v>
      </c>
      <c r="I56" s="141">
        <f>IF(D8=0,IF(D56=0,0,100%),(D56)/D8)</f>
        <v>2.2747480735032601E-2</v>
      </c>
      <c r="J56" s="54">
        <f>IF(E8=0,IF(E56=0,0,100%),(E56)/E8)</f>
        <v>2.3741364174205123E-2</v>
      </c>
      <c r="K56" s="53">
        <f>IF(F8=0,IF(F56=0,0,100%),(F56)/F8)</f>
        <v>2.3593126323482563E-2</v>
      </c>
      <c r="L56" s="11"/>
    </row>
    <row r="57" spans="1:12" ht="12.75" customHeight="1" x14ac:dyDescent="0.3">
      <c r="A57" s="7" t="s">
        <v>134</v>
      </c>
      <c r="B57" s="8">
        <v>4</v>
      </c>
      <c r="C57" s="8">
        <v>9</v>
      </c>
      <c r="D57" s="8">
        <v>9</v>
      </c>
      <c r="E57" s="8">
        <v>7</v>
      </c>
      <c r="F57" s="9">
        <v>2</v>
      </c>
      <c r="G57" s="52">
        <f>IF(B8=0,IF(B57=0,0,100%),(B57)/B8)</f>
        <v>7.2718017706837316E-5</v>
      </c>
      <c r="H57" s="54">
        <f>IF(C8=0,IF(C57=0,0,100%),(C57)/C8)</f>
        <v>1.6601490444919943E-4</v>
      </c>
      <c r="I57" s="141">
        <f>IF(D8=0,IF(D57=0,0,100%),(D57)/D8)</f>
        <v>1.6671606401896859E-4</v>
      </c>
      <c r="J57" s="54">
        <f>IF(E8=0,IF(E57=0,0,100%),(E57)/E8)</f>
        <v>1.335928852246269E-4</v>
      </c>
      <c r="K57" s="53">
        <f>IF(F8=0,IF(F57=0,0,100%),(F57)/F8)</f>
        <v>3.7479152221576745E-5</v>
      </c>
      <c r="L57" s="11"/>
    </row>
    <row r="58" spans="1:12" ht="12.75" customHeight="1" x14ac:dyDescent="0.3">
      <c r="A58" s="7" t="s">
        <v>135</v>
      </c>
      <c r="B58" s="12">
        <v>2896</v>
      </c>
      <c r="C58" s="13">
        <v>2717</v>
      </c>
      <c r="D58" s="13">
        <v>2695</v>
      </c>
      <c r="E58" s="12">
        <v>2648</v>
      </c>
      <c r="F58" s="14">
        <v>2788</v>
      </c>
      <c r="G58" s="52">
        <f>IF(B8=0,IF(B58=0,0,100%),(B58)/B8)</f>
        <v>5.2647844819750211E-2</v>
      </c>
      <c r="H58" s="54">
        <f>IF(C8=0,IF(C58=0,0,100%),(C58)/C8)</f>
        <v>5.0118055043163877E-2</v>
      </c>
      <c r="I58" s="141">
        <f>IF(D8=0,IF(D58=0,0,100%),(D58)/D8)</f>
        <v>4.9922199170124484E-2</v>
      </c>
      <c r="J58" s="54">
        <f>IF(E8=0,IF(E58=0,0,100%),(E58)/E8)</f>
        <v>5.0536280010687433E-2</v>
      </c>
      <c r="K58" s="53">
        <f>IF(F8=0,IF(F58=0,0,100%),(F58)/F8)</f>
        <v>5.2245938196877985E-2</v>
      </c>
      <c r="L58" s="11"/>
    </row>
    <row r="59" spans="1:12" ht="26.4" x14ac:dyDescent="0.3">
      <c r="A59" s="7" t="s">
        <v>136</v>
      </c>
      <c r="B59" s="8">
        <v>956</v>
      </c>
      <c r="C59" s="8">
        <v>1012</v>
      </c>
      <c r="D59" s="8">
        <v>1004</v>
      </c>
      <c r="E59" s="8">
        <v>940</v>
      </c>
      <c r="F59" s="9">
        <v>1087</v>
      </c>
      <c r="G59" s="52">
        <f>IF(B8=0,IF(B59=0,0,100%),(B59)/B8)</f>
        <v>1.7379606231934117E-2</v>
      </c>
      <c r="H59" s="54">
        <f>IF(C8=0,IF(C59=0,0,100%),(C59)/C8)</f>
        <v>1.8667453700287759E-2</v>
      </c>
      <c r="I59" s="141">
        <f>IF(D8=0,IF(D59=0,0,100%),(D59)/D8)</f>
        <v>1.8598103141671606E-2</v>
      </c>
      <c r="J59" s="54">
        <f>IF(E8=0,IF(E59=0,0,100%),(E59)/E8)</f>
        <v>1.7939616015878467E-2</v>
      </c>
      <c r="K59" s="53">
        <f>IF(F8=0,IF(F59=0,0,100%),(F59)/F8)</f>
        <v>2.0369919232426963E-2</v>
      </c>
      <c r="L59" s="11"/>
    </row>
    <row r="60" spans="1:12" ht="12.75" customHeight="1" x14ac:dyDescent="0.3">
      <c r="A60" s="7" t="s">
        <v>137</v>
      </c>
      <c r="B60" s="8">
        <v>426</v>
      </c>
      <c r="C60" s="8">
        <v>322</v>
      </c>
      <c r="D60" s="8">
        <v>342</v>
      </c>
      <c r="E60" s="8">
        <v>315</v>
      </c>
      <c r="F60" s="9">
        <v>278</v>
      </c>
      <c r="G60" s="52">
        <f>IF(B8=0,IF(B60=0,0,100%),(B60)/B8)</f>
        <v>7.7444688857781739E-3</v>
      </c>
      <c r="H60" s="54">
        <f>IF(C8=0,IF(C60=0,0,100%),(C60)/C8)</f>
        <v>5.9396443591824685E-3</v>
      </c>
      <c r="I60" s="141">
        <f>IF(D8=0,IF(D60=0,0,100%),(D60)/D8)</f>
        <v>6.3352104327208062E-3</v>
      </c>
      <c r="J60" s="54">
        <f>IF(E8=0,IF(E60=0,0,100%),(E60)/E8)</f>
        <v>6.0116798351082098E-3</v>
      </c>
      <c r="K60" s="53">
        <f>IF(F8=0,IF(F60=0,0,100%),(F60)/F8)</f>
        <v>5.2096021587991681E-3</v>
      </c>
      <c r="L60" s="11"/>
    </row>
    <row r="61" spans="1:12" ht="12.75" customHeight="1" x14ac:dyDescent="0.3">
      <c r="A61" s="7" t="s">
        <v>138</v>
      </c>
      <c r="B61" s="12">
        <v>235</v>
      </c>
      <c r="C61" s="13">
        <v>242</v>
      </c>
      <c r="D61" s="13">
        <v>245</v>
      </c>
      <c r="E61" s="12">
        <v>203</v>
      </c>
      <c r="F61" s="14">
        <v>243</v>
      </c>
      <c r="G61" s="52">
        <f>IF(B8=0,IF(B61=0,0,100%),(B61)/B8)</f>
        <v>4.272183540276692E-3</v>
      </c>
      <c r="H61" s="54">
        <f>IF(C8=0,IF(C61=0,0,100%),(C61)/C8)</f>
        <v>4.4639563196340291E-3</v>
      </c>
      <c r="I61" s="141">
        <f>IF(D8=0,IF(D61=0,0,100%),(D61)/D8)</f>
        <v>4.5383817427385896E-3</v>
      </c>
      <c r="J61" s="54">
        <f>IF(E8=0,IF(E61=0,0,100%),(E61)/E8)</f>
        <v>3.8741936715141799E-3</v>
      </c>
      <c r="K61" s="53">
        <f>IF(F8=0,IF(F61=0,0,100%),(F61)/F8)</f>
        <v>4.553716994921575E-3</v>
      </c>
      <c r="L61" s="11"/>
    </row>
    <row r="62" spans="1:12" ht="39.6" x14ac:dyDescent="0.3">
      <c r="A62" s="7" t="s">
        <v>139</v>
      </c>
      <c r="B62" s="8">
        <v>845</v>
      </c>
      <c r="C62" s="8">
        <v>772</v>
      </c>
      <c r="D62" s="8">
        <v>753</v>
      </c>
      <c r="E62" s="8">
        <v>710</v>
      </c>
      <c r="F62" s="9">
        <v>638</v>
      </c>
      <c r="G62" s="52">
        <f>IF(B8=0,IF(B62=0,0,100%),(B62)/B8)</f>
        <v>1.5361681240569382E-2</v>
      </c>
      <c r="H62" s="54">
        <f>IF(C8=0,IF(C62=0,0,100%),(C62)/C8)</f>
        <v>1.424038958164244E-2</v>
      </c>
      <c r="I62" s="141">
        <f>IF(D8=0,IF(D62=0,0,100%),(D62)/D8)</f>
        <v>1.3948577356253706E-2</v>
      </c>
      <c r="J62" s="54">
        <f>IF(E8=0,IF(E62=0,0,100%),(E62)/E8)</f>
        <v>1.3550135501355014E-2</v>
      </c>
      <c r="K62" s="53">
        <f>IF(F8=0,IF(F62=0,0,100%),(F62)/F8)</f>
        <v>1.1955849558682983E-2</v>
      </c>
    </row>
    <row r="63" spans="1:12" ht="12.75" customHeight="1" x14ac:dyDescent="0.3">
      <c r="A63" s="7" t="s">
        <v>140</v>
      </c>
      <c r="B63" s="12">
        <v>484</v>
      </c>
      <c r="C63" s="13">
        <v>464</v>
      </c>
      <c r="D63" s="13">
        <v>476</v>
      </c>
      <c r="E63" s="12">
        <v>493</v>
      </c>
      <c r="F63" s="14">
        <v>546</v>
      </c>
      <c r="G63" s="52">
        <f>IF(B8=0,IF(B63=0,0,100%),(B63)/B8)</f>
        <v>8.7988801425273148E-3</v>
      </c>
      <c r="H63" s="54">
        <f>IF(C8=0,IF(C63=0,0,100%),(C63)/C8)</f>
        <v>8.5589906293809491E-3</v>
      </c>
      <c r="I63" s="141">
        <f>IF(D8=0,IF(D63=0,0,100%),(D63)/D8)</f>
        <v>8.8174273858921161E-3</v>
      </c>
      <c r="J63" s="54">
        <f>IF(E8=0,IF(E63=0,0,100%),(E63)/E8)</f>
        <v>9.4087560593915792E-3</v>
      </c>
      <c r="K63" s="53">
        <f>IF(F8=0,IF(F63=0,0,100%),(F63)/F8)</f>
        <v>1.0231808556490453E-2</v>
      </c>
    </row>
    <row r="64" spans="1:12" ht="12.75" customHeight="1" x14ac:dyDescent="0.3">
      <c r="A64" s="7" t="s">
        <v>141</v>
      </c>
      <c r="B64" s="12">
        <v>46</v>
      </c>
      <c r="C64" s="13">
        <v>40</v>
      </c>
      <c r="D64" s="13">
        <v>61</v>
      </c>
      <c r="E64" s="12">
        <v>23</v>
      </c>
      <c r="F64" s="14">
        <v>35</v>
      </c>
      <c r="G64" s="52">
        <f>IF(B8=0,IF(B64=0,0,100%),(B64)/B8)</f>
        <v>8.3625720362862912E-4</v>
      </c>
      <c r="H64" s="54">
        <f>IF(C8=0,IF(C64=0,0,100%),(C64)/C8)</f>
        <v>7.3784401977421978E-4</v>
      </c>
      <c r="I64" s="141">
        <f>IF(D8=0,IF(D64=0,0,100%),(D64)/D8)</f>
        <v>1.1299644339063427E-3</v>
      </c>
      <c r="J64" s="54">
        <f>IF(E8=0,IF(E64=0,0,100%),(E64)/E8)</f>
        <v>4.3894805145234552E-4</v>
      </c>
      <c r="K64" s="53">
        <f>IF(F8=0,IF(F64=0,0,100%),(F64)/F8)</f>
        <v>6.5588516387759307E-4</v>
      </c>
    </row>
    <row r="65" spans="1:12" ht="26.4" x14ac:dyDescent="0.3">
      <c r="A65" s="7" t="s">
        <v>142</v>
      </c>
      <c r="B65" s="12">
        <v>385</v>
      </c>
      <c r="C65" s="13">
        <v>367</v>
      </c>
      <c r="D65" s="13">
        <v>395</v>
      </c>
      <c r="E65" s="12">
        <v>328</v>
      </c>
      <c r="F65" s="14">
        <v>291</v>
      </c>
      <c r="G65" s="52">
        <f>IF(B8=0,IF(B65=0,0,100%),(B65)/B8)</f>
        <v>6.9991092042830912E-3</v>
      </c>
      <c r="H65" s="54">
        <f>IF(C8=0,IF(C65=0,0,100%),(C65)/C8)</f>
        <v>6.7697188814284659E-3</v>
      </c>
      <c r="I65" s="141">
        <f>IF(D8=0,IF(D65=0,0,100%),(D65)/D8)</f>
        <v>7.316982809721399E-3</v>
      </c>
      <c r="J65" s="54">
        <f>IF(E8=0,IF(E65=0,0,100%),(E65)/E8)</f>
        <v>6.2597809076682318E-3</v>
      </c>
      <c r="K65" s="53">
        <f>IF(F8=0,IF(F65=0,0,100%),(F65)/F8)</f>
        <v>5.4532166482394165E-3</v>
      </c>
    </row>
    <row r="66" spans="1:12" ht="12.75" customHeight="1" x14ac:dyDescent="0.3">
      <c r="A66" s="37" t="s">
        <v>143</v>
      </c>
      <c r="B66" s="33">
        <f>SUM(B54:B65)</f>
        <v>10028</v>
      </c>
      <c r="C66" s="33">
        <f>SUM(C54:C65)</f>
        <v>9752</v>
      </c>
      <c r="D66" s="33">
        <f>SUM(D54:D65)</f>
        <v>9844</v>
      </c>
      <c r="E66" s="33">
        <f>SUM(E54:E65)</f>
        <v>9466</v>
      </c>
      <c r="F66" s="33">
        <f>SUM(F54:F65)</f>
        <v>9861</v>
      </c>
      <c r="G66" s="52">
        <f>IF(B8=0,IF(B66=0,0,100%),(B66)/B8)</f>
        <v>0.18230407039104113</v>
      </c>
      <c r="H66" s="54">
        <f>IF(C8=0,IF(C66=0,0,100%),(C66)/C8)</f>
        <v>0.17988637202095478</v>
      </c>
      <c r="I66" s="141">
        <f>IF(D8=0,IF(D66=0,0,100%),(D66)/D8)</f>
        <v>0.18235032602252518</v>
      </c>
      <c r="J66" s="54">
        <f>IF(E8=0,IF(E66=0,0,100%),(E66)/E8)</f>
        <v>0.18065575021947403</v>
      </c>
      <c r="K66" s="53">
        <f>IF(F8=0,IF(F66=0,0,100%),(F66)/F8)</f>
        <v>0.18479096002848416</v>
      </c>
    </row>
    <row r="67" spans="1:12" ht="12.75" customHeight="1" x14ac:dyDescent="0.3">
      <c r="A67" s="1" t="s">
        <v>15</v>
      </c>
      <c r="B67" s="8"/>
      <c r="C67" s="8"/>
      <c r="D67" s="8"/>
      <c r="E67" s="8"/>
      <c r="F67" s="9"/>
      <c r="G67" s="52"/>
      <c r="H67" s="54"/>
      <c r="I67" s="141"/>
      <c r="J67" s="54"/>
      <c r="K67" s="53"/>
    </row>
    <row r="68" spans="1:12" ht="12.75" customHeight="1" x14ac:dyDescent="0.3">
      <c r="A68" s="2" t="s">
        <v>144</v>
      </c>
      <c r="B68" s="12">
        <v>441</v>
      </c>
      <c r="C68" s="13">
        <v>517</v>
      </c>
      <c r="D68" s="13">
        <v>478</v>
      </c>
      <c r="E68" s="12">
        <v>468</v>
      </c>
      <c r="F68" s="14">
        <v>416</v>
      </c>
      <c r="G68" s="52">
        <f>IF(B8=0,IF(B68=0,0,100%),(B68)/B8)</f>
        <v>8.0171614521788136E-3</v>
      </c>
      <c r="H68" s="54">
        <f>IF(C8=0,IF(C68=0,0,100%),(C68)/C8)</f>
        <v>9.53663395558179E-3</v>
      </c>
      <c r="I68" s="141">
        <f>IF(D8=0,IF(D68=0,0,100%),(D68)/D8)</f>
        <v>8.8544754001185534E-3</v>
      </c>
      <c r="J68" s="54">
        <f>IF(E8=0,IF(E68=0,0,100%),(E68)/E8)</f>
        <v>8.9316386121607687E-3</v>
      </c>
      <c r="K68" s="53">
        <f>IF(F8=0,IF(F68=0,0,100%),(F68)/F8)</f>
        <v>7.7956636620879639E-3</v>
      </c>
    </row>
    <row r="69" spans="1:12" ht="12.75" customHeight="1" x14ac:dyDescent="0.3">
      <c r="A69" s="2" t="s">
        <v>145</v>
      </c>
      <c r="B69" s="8">
        <v>12</v>
      </c>
      <c r="C69" s="8">
        <v>21</v>
      </c>
      <c r="D69" s="8">
        <v>9</v>
      </c>
      <c r="E69" s="8">
        <v>18</v>
      </c>
      <c r="F69" s="9">
        <v>9</v>
      </c>
      <c r="G69" s="52">
        <f>IF(B8=0,IF(B69=0,0,100%),(B69)/B8)</f>
        <v>2.1815405312051192E-4</v>
      </c>
      <c r="H69" s="54">
        <f>IF(C8=0,IF(C69=0,0,100%),(C69)/C8)</f>
        <v>3.8736811038146538E-4</v>
      </c>
      <c r="I69" s="141">
        <f>IF(D8=0,IF(D69=0,0,100%),(D69)/D8)</f>
        <v>1.6671606401896859E-4</v>
      </c>
      <c r="J69" s="54">
        <f>IF(E8=0,IF(E69=0,0,100%),(E69)/E8)</f>
        <v>3.4352456200618345E-4</v>
      </c>
      <c r="K69" s="53">
        <f>IF(F8=0,IF(F69=0,0,100%),(F69)/F8)</f>
        <v>1.6865618499709535E-4</v>
      </c>
    </row>
    <row r="70" spans="1:12" ht="12.75" customHeight="1" x14ac:dyDescent="0.3">
      <c r="A70" s="2" t="s">
        <v>146</v>
      </c>
      <c r="B70" s="8">
        <v>72</v>
      </c>
      <c r="C70" s="8">
        <v>63</v>
      </c>
      <c r="D70" s="8">
        <v>73</v>
      </c>
      <c r="E70" s="8">
        <v>68</v>
      </c>
      <c r="F70" s="9">
        <v>56</v>
      </c>
      <c r="G70" s="52">
        <f>IF(B8=0,IF(B70=0,0,100%),(B70)/B8)</f>
        <v>1.3089243187230715E-3</v>
      </c>
      <c r="H70" s="54">
        <f>IF(C8=0,IF(C70=0,0,100%),(C70)/C8)</f>
        <v>1.1621043311443962E-3</v>
      </c>
      <c r="I70" s="141">
        <f>IF(D8=0,IF(D70=0,0,100%),(D70)/D8)</f>
        <v>1.3522525192649674E-3</v>
      </c>
      <c r="J70" s="54">
        <f>IF(E8=0,IF(E70=0,0,100%),(E70)/E8)</f>
        <v>1.2977594564678042E-3</v>
      </c>
      <c r="K70" s="53">
        <f>IF(F8=0,IF(F70=0,0,100%),(F70)/F8)</f>
        <v>1.0494162622041489E-3</v>
      </c>
    </row>
    <row r="71" spans="1:12" ht="12.75" customHeight="1" x14ac:dyDescent="0.3">
      <c r="A71" s="2" t="s">
        <v>147</v>
      </c>
      <c r="B71" s="12">
        <v>120</v>
      </c>
      <c r="C71" s="13">
        <v>115</v>
      </c>
      <c r="D71" s="13">
        <v>135</v>
      </c>
      <c r="E71" s="12">
        <v>120</v>
      </c>
      <c r="F71" s="14">
        <v>127</v>
      </c>
      <c r="G71" s="52">
        <f>IF(B8=0,IF(B71=0,0,100%),(B71)/B8)</f>
        <v>2.1815405312051194E-3</v>
      </c>
      <c r="H71" s="54">
        <f>IF(C8=0,IF(C71=0,0,100%),(C71)/C8)</f>
        <v>2.1213015568508817E-3</v>
      </c>
      <c r="I71" s="141">
        <f>IF(D8=0,IF(D71=0,0,100%),(D71)/D8)</f>
        <v>2.5007409602845285E-3</v>
      </c>
      <c r="J71" s="54">
        <f>IF(E8=0,IF(E71=0,0,100%),(E71)/E8)</f>
        <v>2.2901637467078895E-3</v>
      </c>
      <c r="K71" s="53">
        <f>IF(F8=0,IF(F71=0,0,100%),(F71)/F8)</f>
        <v>2.3799261660701235E-3</v>
      </c>
    </row>
    <row r="72" spans="1:12" ht="12.75" customHeight="1" x14ac:dyDescent="0.3">
      <c r="A72" s="2" t="s">
        <v>148</v>
      </c>
      <c r="B72" s="8">
        <v>41</v>
      </c>
      <c r="C72" s="8">
        <v>55</v>
      </c>
      <c r="D72" s="8">
        <v>57</v>
      </c>
      <c r="E72" s="8">
        <v>58</v>
      </c>
      <c r="F72" s="9">
        <v>49</v>
      </c>
      <c r="G72" s="52">
        <f>IF(B8=0,IF(B72=0,0,100%),(B72)/B8)</f>
        <v>7.453596814950825E-4</v>
      </c>
      <c r="H72" s="54">
        <f>IF(C8=0,IF(C72=0,0,100%),(C72)/C8)</f>
        <v>1.0145355271895522E-3</v>
      </c>
      <c r="I72" s="141">
        <f>IF(D8=0,IF(D72=0,0,100%),(D72)/D8)</f>
        <v>1.0558684054534676E-3</v>
      </c>
      <c r="J72" s="54">
        <f>IF(E8=0,IF(E72=0,0,100%),(E72)/E8)</f>
        <v>1.1069124775754801E-3</v>
      </c>
      <c r="K72" s="53">
        <f>IF(F8=0,IF(F72=0,0,100%),(F72)/F8)</f>
        <v>9.1823922942863034E-4</v>
      </c>
    </row>
    <row r="73" spans="1:12" ht="12.75" customHeight="1" x14ac:dyDescent="0.3">
      <c r="A73" s="2" t="s">
        <v>149</v>
      </c>
      <c r="B73" s="12">
        <v>112</v>
      </c>
      <c r="C73" s="13">
        <v>123</v>
      </c>
      <c r="D73" s="13">
        <v>134</v>
      </c>
      <c r="E73" s="12">
        <v>116</v>
      </c>
      <c r="F73" s="14">
        <v>120</v>
      </c>
      <c r="G73" s="52">
        <f>IF(B8=0,IF(B73=0,0,100%),(B73)/B8)</f>
        <v>2.0361044957914447E-3</v>
      </c>
      <c r="H73" s="54">
        <f>IF(C8=0,IF(C73=0,0,100%),(C73)/C8)</f>
        <v>2.2688703608057257E-3</v>
      </c>
      <c r="I73" s="141">
        <f>IF(D8=0,IF(D73=0,0,100%),(D73)/D8)</f>
        <v>2.4822169531713099E-3</v>
      </c>
      <c r="J73" s="54">
        <f>IF(E8=0,IF(E73=0,0,100%),(E73)/E8)</f>
        <v>2.2138249551509601E-3</v>
      </c>
      <c r="K73" s="53">
        <f>IF(F8=0,IF(F73=0,0,100%),(F73)/F8)</f>
        <v>2.2487491332946049E-3</v>
      </c>
    </row>
    <row r="74" spans="1:12" ht="12.75" customHeight="1" x14ac:dyDescent="0.3">
      <c r="A74" s="2" t="s">
        <v>150</v>
      </c>
      <c r="B74" s="12">
        <v>61</v>
      </c>
      <c r="C74" s="13">
        <v>75</v>
      </c>
      <c r="D74" s="13">
        <v>69</v>
      </c>
      <c r="E74" s="12">
        <v>72</v>
      </c>
      <c r="F74" s="14">
        <v>77</v>
      </c>
      <c r="G74" s="52">
        <f>IF(B8=0,IF(B74=0,0,100%),(B74)/B8)</f>
        <v>1.108949770029269E-3</v>
      </c>
      <c r="H74" s="54">
        <f>IF(C8=0,IF(C74=0,0,100%),(C74)/C8)</f>
        <v>1.3834575370766621E-3</v>
      </c>
      <c r="I74" s="141">
        <f>IF(D8=0,IF(D74=0,0,100%),(D74)/D8)</f>
        <v>1.2781564908120925E-3</v>
      </c>
      <c r="J74" s="54">
        <f>IF(E8=0,IF(E74=0,0,100%),(E74)/E8)</f>
        <v>1.3740982480247338E-3</v>
      </c>
      <c r="K74" s="53">
        <f>IF(F8=0,IF(F74=0,0,100%),(F74)/F8)</f>
        <v>1.4429473605307049E-3</v>
      </c>
    </row>
    <row r="75" spans="1:12" s="40" customFormat="1" ht="12.75" customHeight="1" x14ac:dyDescent="0.3">
      <c r="A75" s="3" t="s">
        <v>151</v>
      </c>
      <c r="B75" s="33">
        <f>SUM(B68:B74)</f>
        <v>859</v>
      </c>
      <c r="C75" s="33">
        <f>SUM(C68:C74)</f>
        <v>969</v>
      </c>
      <c r="D75" s="33">
        <f>SUM(D68:D74)</f>
        <v>955</v>
      </c>
      <c r="E75" s="33">
        <f>SUM(E68:E74)</f>
        <v>920</v>
      </c>
      <c r="F75" s="33">
        <f>SUM(F68:F74)</f>
        <v>854</v>
      </c>
      <c r="G75" s="52">
        <f>IF(B8=0,IF(B75=0,0,100%),(B75)/B8)</f>
        <v>1.5616194302543313E-2</v>
      </c>
      <c r="H75" s="54">
        <f>IF(C8=0,IF(C75=0,0,100%),(C75)/C8)</f>
        <v>1.7874271379030474E-2</v>
      </c>
      <c r="I75" s="141">
        <f>IF(D8=0,IF(D75=0,0,100%),(D75)/D8)</f>
        <v>1.7690426793123888E-2</v>
      </c>
      <c r="J75" s="54">
        <f>IF(E8=0,IF(E75=0,0,100%),(E75)/E8)</f>
        <v>1.7557922058093822E-2</v>
      </c>
      <c r="K75" s="53">
        <f>IF(F8=0,IF(F75=0,0,100%),(F75)/F8)</f>
        <v>1.600359799861327E-2</v>
      </c>
      <c r="L75" s="10"/>
    </row>
    <row r="76" spans="1:12" ht="12.75" customHeight="1" x14ac:dyDescent="0.3">
      <c r="A76" s="4" t="s">
        <v>16</v>
      </c>
      <c r="B76" s="12"/>
      <c r="C76" s="12"/>
      <c r="D76" s="12"/>
      <c r="E76" s="12"/>
      <c r="F76" s="14"/>
      <c r="G76" s="136"/>
      <c r="H76" s="12"/>
      <c r="I76" s="143"/>
      <c r="J76" s="12"/>
      <c r="K76" s="138"/>
    </row>
    <row r="77" spans="1:12" ht="12.75" customHeight="1" x14ac:dyDescent="0.3">
      <c r="A77" s="2" t="s">
        <v>152</v>
      </c>
      <c r="B77" s="12">
        <v>359</v>
      </c>
      <c r="C77" s="13">
        <v>349</v>
      </c>
      <c r="D77" s="13">
        <v>243</v>
      </c>
      <c r="E77" s="12">
        <v>252</v>
      </c>
      <c r="F77" s="14">
        <v>301</v>
      </c>
      <c r="G77" s="52">
        <f>IF(B8=0,IF(B77=0,0,100%),(B77)/B8)</f>
        <v>6.526442089188649E-3</v>
      </c>
      <c r="H77" s="54">
        <f>IF(C8=0,IF(C77=0,0,100%),(C77)/C8)</f>
        <v>6.4376890725300669E-3</v>
      </c>
      <c r="I77" s="141">
        <f>IF(D8=0,IF(D77=0,0,100%),(D77)/D8)</f>
        <v>4.5013337285121514E-3</v>
      </c>
      <c r="J77" s="54">
        <f>IF(E8=0,IF(E77=0,0,100%),(E77)/E8)</f>
        <v>4.8093438680865686E-3</v>
      </c>
      <c r="K77" s="53">
        <f>IF(F8=0,IF(F77=0,0,100%),(F77)/F8)</f>
        <v>5.6406124093473006E-3</v>
      </c>
    </row>
    <row r="78" spans="1:12" ht="26.4" x14ac:dyDescent="0.3">
      <c r="A78" s="2" t="s">
        <v>153</v>
      </c>
      <c r="B78" s="12">
        <v>110</v>
      </c>
      <c r="C78" s="13">
        <v>74</v>
      </c>
      <c r="D78" s="13">
        <v>84</v>
      </c>
      <c r="E78" s="12">
        <v>79</v>
      </c>
      <c r="F78" s="14">
        <v>58</v>
      </c>
      <c r="G78" s="52">
        <f>IF(B8=0,IF(B78=0,0,100%),(B78)/B8)</f>
        <v>1.9997454869380262E-3</v>
      </c>
      <c r="H78" s="54">
        <f>IF(C8=0,IF(C78=0,0,100%),(C78)/C8)</f>
        <v>1.3650114365823065E-3</v>
      </c>
      <c r="I78" s="141">
        <f>IF(D8=0,IF(D78=0,0,100%),(D78)/D8)</f>
        <v>1.5560165975103733E-3</v>
      </c>
      <c r="J78" s="54">
        <f>IF(E8=0,IF(E78=0,0,100%),(E78)/E8)</f>
        <v>1.5076911332493606E-3</v>
      </c>
      <c r="K78" s="53">
        <f>IF(F8=0,IF(F78=0,0,100%),(F78)/F8)</f>
        <v>1.0868954144257258E-3</v>
      </c>
      <c r="L78" s="11"/>
    </row>
    <row r="79" spans="1:12" ht="12.75" customHeight="1" x14ac:dyDescent="0.3">
      <c r="A79" s="3" t="s">
        <v>154</v>
      </c>
      <c r="B79" s="33">
        <f>SUM(B77:B78)</f>
        <v>469</v>
      </c>
      <c r="C79" s="33">
        <f>SUM(C77:C78)</f>
        <v>423</v>
      </c>
      <c r="D79" s="33">
        <f>SUM(D77:D78)</f>
        <v>327</v>
      </c>
      <c r="E79" s="33">
        <f>SUM(E77:E78)</f>
        <v>331</v>
      </c>
      <c r="F79" s="33">
        <f>SUM(F77:F78)</f>
        <v>359</v>
      </c>
      <c r="G79" s="52">
        <f>IF(B8=0,IF(B79=0,0,100%),(B79)/B8)</f>
        <v>8.5261875761266752E-3</v>
      </c>
      <c r="H79" s="54">
        <f>IF(C8=0,IF(C79=0,0,100%),(C79)/C8)</f>
        <v>7.8027005091123739E-3</v>
      </c>
      <c r="I79" s="141">
        <f>IF(D8=0,IF(D79=0,0,100%),(D79)/D8)</f>
        <v>6.0573503260225254E-3</v>
      </c>
      <c r="J79" s="54">
        <f>IF(E8=0,IF(E79=0,0,100%),(E79)/E8)</f>
        <v>6.3170350013359291E-3</v>
      </c>
      <c r="K79" s="53">
        <f>IF(F8=0,IF(F79=0,0,100%),(F79)/F8)</f>
        <v>6.7275078237730261E-3</v>
      </c>
      <c r="L79" s="11"/>
    </row>
    <row r="80" spans="1:12" ht="12.75" customHeight="1" x14ac:dyDescent="0.3">
      <c r="A80" s="1" t="s">
        <v>17</v>
      </c>
      <c r="B80" s="8"/>
      <c r="C80" s="8"/>
      <c r="D80" s="8"/>
      <c r="E80" s="8"/>
      <c r="F80" s="9"/>
      <c r="G80" s="52"/>
      <c r="H80" s="54"/>
      <c r="I80" s="141"/>
      <c r="J80" s="54"/>
      <c r="K80" s="53"/>
      <c r="L80" s="11"/>
    </row>
    <row r="81" spans="1:12" ht="12.75" customHeight="1" x14ac:dyDescent="0.3">
      <c r="A81" s="2" t="s">
        <v>155</v>
      </c>
      <c r="B81" s="12">
        <v>993</v>
      </c>
      <c r="C81" s="13">
        <v>1077</v>
      </c>
      <c r="D81" s="13">
        <v>994</v>
      </c>
      <c r="E81" s="12">
        <v>874</v>
      </c>
      <c r="F81" s="14">
        <v>920</v>
      </c>
      <c r="G81" s="52">
        <f>IF(B8=0,IF(B81=0,0,100%),(B81)/B8)</f>
        <v>1.8052247895722361E-2</v>
      </c>
      <c r="H81" s="54">
        <f>IF(C8=0,IF(C81=0,0,100%),(C81)/C8)</f>
        <v>1.9866450232420865E-2</v>
      </c>
      <c r="I81" s="141">
        <f>IF(D8=0,IF(D81=0,0,100%),(D81)/D8)</f>
        <v>1.841286307053942E-2</v>
      </c>
      <c r="J81" s="54">
        <f>IF(E8=0,IF(E81=0,0,100%),(E81)/E8)</f>
        <v>1.668002595518913E-2</v>
      </c>
      <c r="K81" s="53">
        <f>IF(F8=0,IF(F81=0,0,100%),(F81)/F8)</f>
        <v>1.7240410021925303E-2</v>
      </c>
      <c r="L81" s="11"/>
    </row>
    <row r="82" spans="1:12" ht="12.75" customHeight="1" x14ac:dyDescent="0.3">
      <c r="A82" s="2" t="s">
        <v>156</v>
      </c>
      <c r="B82" s="8">
        <v>416</v>
      </c>
      <c r="C82" s="8">
        <v>389</v>
      </c>
      <c r="D82" s="8">
        <v>396</v>
      </c>
      <c r="E82" s="8">
        <v>453</v>
      </c>
      <c r="F82" s="9">
        <v>525</v>
      </c>
      <c r="G82" s="52">
        <f>IF(B8=0,IF(B82=0,0,100%),(B82)/B8)</f>
        <v>7.5626738415110802E-3</v>
      </c>
      <c r="H82" s="54">
        <f>IF(C8=0,IF(C82=0,0,100%),(C82)/C8)</f>
        <v>7.175533092304287E-3</v>
      </c>
      <c r="I82" s="141">
        <f>IF(D8=0,IF(D82=0,0,100%),(D82)/D8)</f>
        <v>7.3355068168346176E-3</v>
      </c>
      <c r="J82" s="54">
        <f>IF(E8=0,IF(E82=0,0,100%),(E82)/E8)</f>
        <v>8.6453681438222827E-3</v>
      </c>
      <c r="K82" s="53">
        <f>IF(F8=0,IF(F82=0,0,100%),(F82)/F8)</f>
        <v>9.8382774581638969E-3</v>
      </c>
      <c r="L82" s="11"/>
    </row>
    <row r="83" spans="1:12" ht="12.75" customHeight="1" x14ac:dyDescent="0.3">
      <c r="A83" s="2" t="s">
        <v>157</v>
      </c>
      <c r="B83" s="12">
        <v>1925</v>
      </c>
      <c r="C83" s="13">
        <v>1882</v>
      </c>
      <c r="D83" s="13">
        <v>1780</v>
      </c>
      <c r="E83" s="12">
        <v>1799</v>
      </c>
      <c r="F83" s="14">
        <v>1541</v>
      </c>
      <c r="G83" s="52">
        <f>IF(B8=0,IF(B83=0,0,100%),(B83)/B8)</f>
        <v>3.4995546021415455E-2</v>
      </c>
      <c r="H83" s="54">
        <f>IF(C8=0,IF(C83=0,0,100%),(C83)/C8)</f>
        <v>3.4715561130377041E-2</v>
      </c>
      <c r="I83" s="141">
        <f>IF(D8=0,IF(D83=0,0,100%),(D83)/D8)</f>
        <v>3.2972732661529343E-2</v>
      </c>
      <c r="J83" s="54">
        <f>IF(E8=0,IF(E83=0,0,100%),(E83)/E8)</f>
        <v>3.433337150272911E-2</v>
      </c>
      <c r="K83" s="53">
        <f>IF(F8=0,IF(F83=0,0,100%),(F83)/F8)</f>
        <v>2.8877686786724883E-2</v>
      </c>
      <c r="L83" s="11"/>
    </row>
    <row r="84" spans="1:12" ht="12.75" customHeight="1" x14ac:dyDescent="0.3">
      <c r="A84" s="5" t="s">
        <v>158</v>
      </c>
      <c r="B84" s="12">
        <v>134</v>
      </c>
      <c r="C84" s="13">
        <v>108</v>
      </c>
      <c r="D84" s="13">
        <v>145</v>
      </c>
      <c r="E84" s="12">
        <v>102</v>
      </c>
      <c r="F84" s="14">
        <v>134</v>
      </c>
      <c r="G84" s="52">
        <f>IF(B8=0,IF(B84=0,0,100%),(B84)/B8)</f>
        <v>2.4360535931790498E-3</v>
      </c>
      <c r="H84" s="54">
        <f>IF(C8=0,IF(C84=0,0,100%),(C84)/C8)</f>
        <v>1.9921788533903933E-3</v>
      </c>
      <c r="I84" s="141">
        <f>IF(D8=0,IF(D84=0,0,100%),(D84)/D8)</f>
        <v>2.6859810314167161E-3</v>
      </c>
      <c r="J84" s="54">
        <f>IF(E8=0,IF(E84=0,0,100%),(E84)/E8)</f>
        <v>1.9466391847017062E-3</v>
      </c>
      <c r="K84" s="53">
        <f>IF(F8=0,IF(F84=0,0,100%),(F84)/F8)</f>
        <v>2.511103198845642E-3</v>
      </c>
      <c r="L84" s="11"/>
    </row>
    <row r="85" spans="1:12" ht="12.75" customHeight="1" x14ac:dyDescent="0.3">
      <c r="A85" s="3" t="s">
        <v>159</v>
      </c>
      <c r="B85" s="33">
        <f>SUM(B81:B84)</f>
        <v>3468</v>
      </c>
      <c r="C85" s="33">
        <f>SUM(C81:C84)</f>
        <v>3456</v>
      </c>
      <c r="D85" s="33">
        <f>SUM(D81:D84)</f>
        <v>3315</v>
      </c>
      <c r="E85" s="33">
        <f>SUM(E81:E84)</f>
        <v>3228</v>
      </c>
      <c r="F85" s="33">
        <f>SUM(F81:F84)</f>
        <v>3120</v>
      </c>
      <c r="G85" s="52">
        <f>IF(B8=0,IF(B85=0,0,100%),(B85)/B8)</f>
        <v>6.304652135182795E-2</v>
      </c>
      <c r="H85" s="54">
        <f>IF(C8=0,IF(C85=0,0,100%),(C85)/C8)</f>
        <v>6.3749723308492587E-2</v>
      </c>
      <c r="I85" s="141">
        <f>IF(D8=0,IF(D85=0,0,100%),(D85)/D8)</f>
        <v>6.1407083580320092E-2</v>
      </c>
      <c r="J85" s="54">
        <f>IF(E8=0,IF(E85=0,0,100%),(E85)/E8)</f>
        <v>6.1605404786442233E-2</v>
      </c>
      <c r="K85" s="53">
        <f>IF(F8=0,IF(F85=0,0,100%),(F85)/F8)</f>
        <v>5.846747746565973E-2</v>
      </c>
      <c r="L85" s="11"/>
    </row>
    <row r="86" spans="1:12" ht="9.75" customHeight="1" x14ac:dyDescent="0.3">
      <c r="A86" s="1" t="s">
        <v>18</v>
      </c>
      <c r="B86" s="8"/>
      <c r="C86" s="8"/>
      <c r="D86" s="8"/>
      <c r="E86" s="8"/>
      <c r="F86" s="9"/>
      <c r="G86" s="52"/>
      <c r="H86" s="54"/>
      <c r="I86" s="141"/>
      <c r="J86" s="54"/>
      <c r="K86" s="53"/>
      <c r="L86" s="11"/>
    </row>
    <row r="87" spans="1:12" ht="12.75" customHeight="1" x14ac:dyDescent="0.3">
      <c r="A87" s="2" t="s">
        <v>160</v>
      </c>
      <c r="B87" s="12">
        <v>217</v>
      </c>
      <c r="C87" s="13">
        <v>173</v>
      </c>
      <c r="D87" s="13">
        <v>167</v>
      </c>
      <c r="E87" s="12">
        <v>174</v>
      </c>
      <c r="F87" s="14">
        <v>179</v>
      </c>
      <c r="G87" s="52">
        <f>IF(B8=0,IF(B87=0,0,100%),(B87)/B8)</f>
        <v>3.9449524605959241E-3</v>
      </c>
      <c r="H87" s="54">
        <f>IF(C8=0,IF(C87=0,0,100%),(C87)/C8)</f>
        <v>3.1911753855235004E-3</v>
      </c>
      <c r="I87" s="141">
        <f>IF(D8=0,IF(D87=0,0,100%),(D87)/D8)</f>
        <v>3.093509187907528E-3</v>
      </c>
      <c r="J87" s="54">
        <f>IF(E8=0,IF(E87=0,0,100%),(E87)/E8)</f>
        <v>3.32073743272644E-3</v>
      </c>
      <c r="K87" s="53">
        <f>IF(F8=0,IF(F87=0,0,100%),(F87)/F8)</f>
        <v>3.3543841238311192E-3</v>
      </c>
      <c r="L87" s="11"/>
    </row>
    <row r="88" spans="1:12" ht="12.75" customHeight="1" x14ac:dyDescent="0.3">
      <c r="A88" s="2" t="s">
        <v>161</v>
      </c>
      <c r="B88" s="8">
        <v>193</v>
      </c>
      <c r="C88" s="8">
        <v>221</v>
      </c>
      <c r="D88" s="8">
        <v>209</v>
      </c>
      <c r="E88" s="8">
        <v>174</v>
      </c>
      <c r="F88" s="9">
        <v>212</v>
      </c>
      <c r="G88" s="52">
        <f>IF(B8=0,IF(B88=0,0,100%),(B88)/B8)</f>
        <v>3.5086443543549005E-3</v>
      </c>
      <c r="H88" s="54">
        <f>IF(C8=0,IF(C88=0,0,100%),(C88)/C8)</f>
        <v>4.076588209252564E-3</v>
      </c>
      <c r="I88" s="141">
        <f>IF(D8=0,IF(D88=0,0,100%),(D88)/D8)</f>
        <v>3.871517486662715E-3</v>
      </c>
      <c r="J88" s="54">
        <f>IF(E8=0,IF(E88=0,0,100%),(E88)/E8)</f>
        <v>3.32073743272644E-3</v>
      </c>
      <c r="K88" s="53">
        <f>IF(F8=0,IF(F88=0,0,100%),(F88)/F8)</f>
        <v>3.9727901354871349E-3</v>
      </c>
      <c r="L88" s="11"/>
    </row>
    <row r="89" spans="1:12" ht="26.4" x14ac:dyDescent="0.3">
      <c r="A89" s="2" t="s">
        <v>162</v>
      </c>
      <c r="B89" s="8">
        <v>2818</v>
      </c>
      <c r="C89" s="8">
        <v>2642</v>
      </c>
      <c r="D89" s="8">
        <v>2554</v>
      </c>
      <c r="E89" s="8">
        <v>2320</v>
      </c>
      <c r="F89" s="9">
        <v>2438</v>
      </c>
      <c r="G89" s="52">
        <f>IF(B8=0,IF(B89=0,0,100%),(B89)/B8)</f>
        <v>5.1229843474466887E-2</v>
      </c>
      <c r="H89" s="54">
        <f>IF(C8=0,IF(C89=0,0,100%),(C89)/C8)</f>
        <v>4.8734597506087211E-2</v>
      </c>
      <c r="I89" s="141">
        <f>IF(D8=0,IF(D89=0,0,100%),(D89)/D8)</f>
        <v>4.7310314167160639E-2</v>
      </c>
      <c r="J89" s="54">
        <f>IF(E8=0,IF(E89=0,0,100%),(E89)/E8)</f>
        <v>4.4276499103019201E-2</v>
      </c>
      <c r="K89" s="53">
        <f>IF(F8=0,IF(F89=0,0,100%),(F89)/F8)</f>
        <v>4.5687086558102052E-2</v>
      </c>
      <c r="L89" s="11"/>
    </row>
    <row r="90" spans="1:12" ht="26.4" x14ac:dyDescent="0.3">
      <c r="A90" s="2" t="s">
        <v>163</v>
      </c>
      <c r="B90" s="12">
        <v>336</v>
      </c>
      <c r="C90" s="13">
        <v>353</v>
      </c>
      <c r="D90" s="13">
        <v>306</v>
      </c>
      <c r="E90" s="12">
        <v>272</v>
      </c>
      <c r="F90" s="14">
        <v>318</v>
      </c>
      <c r="G90" s="52">
        <f>IF(B8=0,IF(B90=0,0,100%),(B90)/B8)</f>
        <v>6.1083134873743342E-3</v>
      </c>
      <c r="H90" s="54">
        <f>IF(C8=0,IF(C90=0,0,100%),(C90)/C8)</f>
        <v>6.5114734745074891E-3</v>
      </c>
      <c r="I90" s="141">
        <f>IF(D8=0,IF(D90=0,0,100%),(D90)/D8)</f>
        <v>5.6683461766449316E-3</v>
      </c>
      <c r="J90" s="54">
        <f>IF(E8=0,IF(E90=0,0,100%),(E90)/E8)</f>
        <v>5.1910378258712168E-3</v>
      </c>
      <c r="K90" s="53">
        <f>IF(F8=0,IF(F90=0,0,100%),(F90)/F8)</f>
        <v>5.9591852032307028E-3</v>
      </c>
      <c r="L90" s="11"/>
    </row>
    <row r="91" spans="1:12" ht="12.75" customHeight="1" x14ac:dyDescent="0.3">
      <c r="A91" s="2" t="s">
        <v>164</v>
      </c>
      <c r="B91" s="8">
        <v>163</v>
      </c>
      <c r="C91" s="8">
        <v>213</v>
      </c>
      <c r="D91" s="8">
        <v>191</v>
      </c>
      <c r="E91" s="8">
        <v>237</v>
      </c>
      <c r="F91" s="9">
        <v>227</v>
      </c>
      <c r="G91" s="52">
        <f>IF(B8=0,IF(B91=0,0,100%),(B91)/B8)</f>
        <v>2.9632592215536203E-3</v>
      </c>
      <c r="H91" s="54">
        <f>IF(C8=0,IF(C91=0,0,100%),(C91)/C8)</f>
        <v>3.9290194052977205E-3</v>
      </c>
      <c r="I91" s="141">
        <f>IF(D8=0,IF(D91=0,0,100%),(D91)/D8)</f>
        <v>3.5380853586247777E-3</v>
      </c>
      <c r="J91" s="54">
        <f>IF(E8=0,IF(E91=0,0,100%),(E91)/E8)</f>
        <v>4.5230733997480817E-3</v>
      </c>
      <c r="K91" s="53">
        <f>IF(F8=0,IF(F91=0,0,100%),(F91)/F8)</f>
        <v>4.2538837771489606E-3</v>
      </c>
      <c r="L91" s="11"/>
    </row>
    <row r="92" spans="1:12" ht="12.75" customHeight="1" x14ac:dyDescent="0.3">
      <c r="A92" s="2" t="s">
        <v>165</v>
      </c>
      <c r="B92" s="12">
        <v>250</v>
      </c>
      <c r="C92" s="13">
        <v>238</v>
      </c>
      <c r="D92" s="13">
        <v>220</v>
      </c>
      <c r="E92" s="12">
        <v>228</v>
      </c>
      <c r="F92" s="14">
        <v>246</v>
      </c>
      <c r="G92" s="52">
        <f>IF(B8=0,IF(B92=0,0,100%),(B92)/B8)</f>
        <v>4.5448761066773317E-3</v>
      </c>
      <c r="H92" s="54">
        <f>IF(C8=0,IF(C92=0,0,100%),(C92)/C8)</f>
        <v>4.3901719176566078E-3</v>
      </c>
      <c r="I92" s="141">
        <f>IF(D8=0,IF(D92=0,0,100%),(D92)/D8)</f>
        <v>4.0752815649081212E-3</v>
      </c>
      <c r="J92" s="54">
        <f>IF(E8=0,IF(E92=0,0,100%),(E92)/E8)</f>
        <v>4.3513111187449905E-3</v>
      </c>
      <c r="K92" s="53">
        <f>IF(F8=0,IF(F92=0,0,100%),(F92)/F8)</f>
        <v>4.6099357232539401E-3</v>
      </c>
      <c r="L92" s="11"/>
    </row>
    <row r="93" spans="1:12" ht="12.75" customHeight="1" x14ac:dyDescent="0.3">
      <c r="A93" s="2" t="s">
        <v>166</v>
      </c>
      <c r="B93" s="12">
        <v>129</v>
      </c>
      <c r="C93" s="13">
        <v>110</v>
      </c>
      <c r="D93" s="13">
        <v>123</v>
      </c>
      <c r="E93" s="12">
        <v>105</v>
      </c>
      <c r="F93" s="14">
        <v>97</v>
      </c>
      <c r="G93" s="52">
        <f>IF(B8=0,IF(B93=0,0,100%),(B93)/B8)</f>
        <v>2.3451560710455034E-3</v>
      </c>
      <c r="H93" s="54">
        <f>IF(C8=0,IF(C93=0,0,100%),(C93)/C8)</f>
        <v>2.0290710543791044E-3</v>
      </c>
      <c r="I93" s="141">
        <f>IF(D8=0,IF(D93=0,0,100%),(D93)/D8)</f>
        <v>2.2784528749259041E-3</v>
      </c>
      <c r="J93" s="54">
        <f>IF(E8=0,IF(E93=0,0,100%),(E93)/E8)</f>
        <v>2.0038932783694036E-3</v>
      </c>
      <c r="K93" s="53">
        <f>IF(F8=0,IF(F93=0,0,100%),(F93)/F8)</f>
        <v>1.8177388827464722E-3</v>
      </c>
      <c r="L93" s="11"/>
    </row>
    <row r="94" spans="1:12" ht="12.75" customHeight="1" x14ac:dyDescent="0.3">
      <c r="A94" s="3" t="s">
        <v>167</v>
      </c>
      <c r="B94" s="33">
        <f>SUM(B87:B93)</f>
        <v>4106</v>
      </c>
      <c r="C94" s="33">
        <f>SUM(C87:C93)</f>
        <v>3950</v>
      </c>
      <c r="D94" s="33">
        <f>SUM(D87:D93)</f>
        <v>3770</v>
      </c>
      <c r="E94" s="33">
        <f>SUM(E87:E93)</f>
        <v>3510</v>
      </c>
      <c r="F94" s="33">
        <f>SUM(F87:F93)</f>
        <v>3717</v>
      </c>
      <c r="G94" s="52">
        <f>IF(B8=0,IF(B94=0,0,100%),(B94)/B8)</f>
        <v>7.46450451760685E-2</v>
      </c>
      <c r="H94" s="54">
        <f>IF(C8=0,IF(C94=0,0,100%),(C94)/C8)</f>
        <v>7.2862096952704195E-2</v>
      </c>
      <c r="I94" s="141">
        <f>IF(D8=0,IF(D94=0,0,100%),(D94)/D8)</f>
        <v>6.9835506816834619E-2</v>
      </c>
      <c r="J94" s="54">
        <f>IF(E8=0,IF(E94=0,0,100%),(E94)/E8)</f>
        <v>6.698728959120577E-2</v>
      </c>
      <c r="K94" s="53">
        <f>IF(F8=0,IF(F94=0,0,100%),(F94)/F8)</f>
        <v>6.9655004403800388E-2</v>
      </c>
      <c r="L94" s="11"/>
    </row>
    <row r="95" spans="1:12" ht="12.75" customHeight="1" x14ac:dyDescent="0.3">
      <c r="A95" s="1" t="s">
        <v>19</v>
      </c>
      <c r="B95" s="8"/>
      <c r="C95" s="8"/>
      <c r="D95" s="8"/>
      <c r="E95" s="8"/>
      <c r="F95" s="9"/>
      <c r="G95" s="52"/>
      <c r="H95" s="54"/>
      <c r="I95" s="141"/>
      <c r="J95" s="54"/>
      <c r="K95" s="53"/>
      <c r="L95" s="11"/>
    </row>
    <row r="96" spans="1:12" ht="26.4" x14ac:dyDescent="0.3">
      <c r="A96" s="2" t="s">
        <v>168</v>
      </c>
      <c r="B96" s="12">
        <v>774</v>
      </c>
      <c r="C96" s="13">
        <v>910</v>
      </c>
      <c r="D96" s="13">
        <v>903</v>
      </c>
      <c r="E96" s="12">
        <v>887</v>
      </c>
      <c r="F96" s="14">
        <v>889</v>
      </c>
      <c r="G96" s="52">
        <f>IF(B8=0,IF(B96=0,0,100%),(B96)/B8)</f>
        <v>1.407093642627302E-2</v>
      </c>
      <c r="H96" s="54">
        <f>IF(C8=0,IF(C96=0,0,100%),(C96)/C8)</f>
        <v>1.6785951449863497E-2</v>
      </c>
      <c r="I96" s="141">
        <f>IF(D8=0,IF(D96=0,0,100%),(D96)/D8)</f>
        <v>1.6727178423236514E-2</v>
      </c>
      <c r="J96" s="54">
        <f>IF(E8=0,IF(E96=0,0,100%),(E96)/E8)</f>
        <v>1.6928127027749151E-2</v>
      </c>
      <c r="K96" s="53">
        <f>IF(F8=0,IF(F96=0,0,100%),(F96)/F8)</f>
        <v>1.6659483162490864E-2</v>
      </c>
      <c r="L96" s="11"/>
    </row>
    <row r="97" spans="1:12" ht="13.2" x14ac:dyDescent="0.3">
      <c r="A97" s="2" t="s">
        <v>169</v>
      </c>
      <c r="B97" s="8">
        <v>1815</v>
      </c>
      <c r="C97" s="8">
        <v>1879</v>
      </c>
      <c r="D97" s="8">
        <v>1825</v>
      </c>
      <c r="E97" s="8">
        <v>1746</v>
      </c>
      <c r="F97" s="9">
        <v>1811</v>
      </c>
      <c r="G97" s="52">
        <f>IF(B8=0,IF(B97=0,0,100%),(B97)/B8)</f>
        <v>3.2995800534477433E-2</v>
      </c>
      <c r="H97" s="54">
        <f>IF(C8=0,IF(C97=0,0,100%),(C97)/C8)</f>
        <v>3.4660222828893972E-2</v>
      </c>
      <c r="I97" s="141">
        <f>IF(D8=0,IF(D97=0,0,100%),(D97)/D8)</f>
        <v>3.3806312981624183E-2</v>
      </c>
      <c r="J97" s="54">
        <f>IF(E8=0,IF(E97=0,0,100%),(E97)/E8)</f>
        <v>3.332188251459979E-2</v>
      </c>
      <c r="K97" s="53">
        <f>IF(F8=0,IF(F97=0,0,100%),(F97)/F8)</f>
        <v>3.3937372336637746E-2</v>
      </c>
      <c r="L97" s="11"/>
    </row>
    <row r="98" spans="1:12" ht="26.4" x14ac:dyDescent="0.3">
      <c r="A98" s="2" t="s">
        <v>170</v>
      </c>
      <c r="B98" s="8">
        <v>2125</v>
      </c>
      <c r="C98" s="8">
        <v>2190</v>
      </c>
      <c r="D98" s="8">
        <v>2080</v>
      </c>
      <c r="E98" s="8">
        <v>1972</v>
      </c>
      <c r="F98" s="9">
        <v>1971</v>
      </c>
      <c r="G98" s="52">
        <f>IF(B8=0,IF(B98=0,0,100%),(B98)/B8)</f>
        <v>3.8631446906757322E-2</v>
      </c>
      <c r="H98" s="54">
        <f>IF(C8=0,IF(C98=0,0,100%),(C98)/C8)</f>
        <v>4.0396960082638531E-2</v>
      </c>
      <c r="I98" s="141">
        <f>IF(D8=0,IF(D98=0,0,100%),(D98)/D8)</f>
        <v>3.8529934795494963E-2</v>
      </c>
      <c r="J98" s="54">
        <f>IF(E8=0,IF(E98=0,0,100%),(E98)/E8)</f>
        <v>3.7635024237566317E-2</v>
      </c>
      <c r="K98" s="53">
        <f>IF(F8=0,IF(F98=0,0,100%),(F98)/F8)</f>
        <v>3.6935704514363885E-2</v>
      </c>
      <c r="L98" s="11"/>
    </row>
    <row r="99" spans="1:12" ht="12.75" customHeight="1" x14ac:dyDescent="0.3">
      <c r="A99" s="2" t="s">
        <v>171</v>
      </c>
      <c r="B99" s="12">
        <v>233</v>
      </c>
      <c r="C99" s="13">
        <v>253</v>
      </c>
      <c r="D99" s="13">
        <v>233</v>
      </c>
      <c r="E99" s="12">
        <v>273</v>
      </c>
      <c r="F99" s="14">
        <v>235</v>
      </c>
      <c r="G99" s="52">
        <f>IF(B8=0,IF(B99=0,0,100%),(B99)/B8)</f>
        <v>4.2358245314232735E-3</v>
      </c>
      <c r="H99" s="54">
        <f>IF(C8=0,IF(C99=0,0,100%),(C99)/C8)</f>
        <v>4.6668634250719397E-3</v>
      </c>
      <c r="I99" s="141">
        <f>IF(D8=0,IF(D99=0,0,100%),(D99)/D8)</f>
        <v>4.3160936573799647E-3</v>
      </c>
      <c r="J99" s="54">
        <f>IF(E8=0,IF(E99=0,0,100%),(E99)/E8)</f>
        <v>5.2101225237604493E-3</v>
      </c>
      <c r="K99" s="53">
        <f>IF(F8=0,IF(F99=0,0,100%),(F99)/F8)</f>
        <v>4.4038003860352682E-3</v>
      </c>
      <c r="L99" s="11"/>
    </row>
    <row r="100" spans="1:12" ht="12.75" customHeight="1" x14ac:dyDescent="0.3">
      <c r="A100" s="2" t="s">
        <v>172</v>
      </c>
      <c r="B100" s="8">
        <v>504</v>
      </c>
      <c r="C100" s="8">
        <v>455</v>
      </c>
      <c r="D100" s="8">
        <v>373</v>
      </c>
      <c r="E100" s="8">
        <v>313</v>
      </c>
      <c r="F100" s="9">
        <v>321</v>
      </c>
      <c r="G100" s="52">
        <f>IF(B8=0,IF(B100=0,0,100%),(B100)/B8)</f>
        <v>9.1624702310615005E-3</v>
      </c>
      <c r="H100" s="54">
        <f>IF(C8=0,IF(C100=0,0,100%),(C100)/C8)</f>
        <v>8.3929757249317487E-3</v>
      </c>
      <c r="I100" s="141">
        <f>IF(D8=0,IF(D100=0,0,100%),(D100)/D8)</f>
        <v>6.9094546532305866E-3</v>
      </c>
      <c r="J100" s="54">
        <f>IF(E8=0,IF(E100=0,0,100%),(E100)/E8)</f>
        <v>5.9735104393297458E-3</v>
      </c>
      <c r="K100" s="53">
        <f>IF(F8=0,IF(F100=0,0,100%),(F100)/F8)</f>
        <v>6.0154039315630679E-3</v>
      </c>
      <c r="L100" s="11"/>
    </row>
    <row r="101" spans="1:12" ht="12.75" customHeight="1" x14ac:dyDescent="0.3">
      <c r="A101" s="2" t="s">
        <v>173</v>
      </c>
      <c r="B101" s="8">
        <v>340</v>
      </c>
      <c r="C101" s="8">
        <v>292</v>
      </c>
      <c r="D101" s="8">
        <v>324</v>
      </c>
      <c r="E101" s="8">
        <v>322</v>
      </c>
      <c r="F101" s="9">
        <v>334</v>
      </c>
      <c r="G101" s="52">
        <f>IF(B8=0,IF(B101=0,0,100%),(B101)/B8)</f>
        <v>6.1810315050811714E-3</v>
      </c>
      <c r="H101" s="54">
        <f>IF(C8=0,IF(C101=0,0,100%),(C101)/C8)</f>
        <v>5.3862613443518038E-3</v>
      </c>
      <c r="I101" s="141">
        <f>IF(D8=0,IF(D101=0,0,100%),(D101)/D8)</f>
        <v>6.0017783046828694E-3</v>
      </c>
      <c r="J101" s="54">
        <f>IF(E8=0,IF(E101=0,0,100%),(E101)/E8)</f>
        <v>6.145272720332837E-3</v>
      </c>
      <c r="K101" s="53">
        <f>IF(F8=0,IF(F101=0,0,100%),(F101)/F8)</f>
        <v>6.2590184210033172E-3</v>
      </c>
      <c r="L101" s="11"/>
    </row>
    <row r="102" spans="1:12" ht="12.75" customHeight="1" x14ac:dyDescent="0.3">
      <c r="A102" s="2" t="s">
        <v>174</v>
      </c>
      <c r="B102" s="12">
        <v>411</v>
      </c>
      <c r="C102" s="13">
        <v>435</v>
      </c>
      <c r="D102" s="13">
        <v>418</v>
      </c>
      <c r="E102" s="12">
        <v>369</v>
      </c>
      <c r="F102" s="14">
        <v>399</v>
      </c>
      <c r="G102" s="52">
        <f>IF(B8=0,IF(B102=0,0,100%),(B102)/B8)</f>
        <v>7.4717763193775334E-3</v>
      </c>
      <c r="H102" s="54">
        <f>IF(C8=0,IF(C102=0,0,100%),(C102)/C8)</f>
        <v>8.0240537150446396E-3</v>
      </c>
      <c r="I102" s="141">
        <f>IF(D8=0,IF(D102=0,0,100%),(D102)/D8)</f>
        <v>7.74303497332543E-3</v>
      </c>
      <c r="J102" s="54">
        <f>IF(E8=0,IF(E102=0,0,100%),(E102)/E8)</f>
        <v>7.0422535211267607E-3</v>
      </c>
      <c r="K102" s="53">
        <f>IF(F8=0,IF(F102=0,0,100%),(F102)/F8)</f>
        <v>7.4770908682045608E-3</v>
      </c>
      <c r="L102" s="11"/>
    </row>
    <row r="103" spans="1:12" ht="12.75" customHeight="1" x14ac:dyDescent="0.3">
      <c r="A103" s="2" t="s">
        <v>175</v>
      </c>
      <c r="B103" s="8">
        <v>51</v>
      </c>
      <c r="C103" s="8">
        <v>45</v>
      </c>
      <c r="D103" s="8">
        <v>49</v>
      </c>
      <c r="E103" s="8">
        <v>41</v>
      </c>
      <c r="F103" s="9">
        <v>43</v>
      </c>
      <c r="G103" s="52">
        <f>IF(B8=0,IF(B103=0,0,100%),(B103)/B8)</f>
        <v>9.2715472576217575E-4</v>
      </c>
      <c r="H103" s="54">
        <f>IF(C8=0,IF(C103=0,0,100%),(C103)/C8)</f>
        <v>8.3007452224599719E-4</v>
      </c>
      <c r="I103" s="141">
        <f>IF(D8=0,IF(D103=0,0,100%),(D103)/D8)</f>
        <v>9.0767634854771787E-4</v>
      </c>
      <c r="J103" s="54">
        <f>IF(E8=0,IF(E103=0,0,100%),(E103)/E8)</f>
        <v>7.8247261345852897E-4</v>
      </c>
      <c r="K103" s="53">
        <f>IF(F8=0,IF(F103=0,0,100%),(F103)/F8)</f>
        <v>8.0580177276390005E-4</v>
      </c>
      <c r="L103" s="11"/>
    </row>
    <row r="104" spans="1:12" ht="12.75" customHeight="1" x14ac:dyDescent="0.3">
      <c r="A104" s="2" t="s">
        <v>176</v>
      </c>
      <c r="B104" s="12">
        <v>311</v>
      </c>
      <c r="C104" s="13">
        <v>269</v>
      </c>
      <c r="D104" s="13">
        <v>219</v>
      </c>
      <c r="E104" s="12">
        <v>217</v>
      </c>
      <c r="F104" s="14">
        <v>250</v>
      </c>
      <c r="G104" s="52">
        <f>IF(B8=0,IF(B104=0,0,100%),(B104)/B8)</f>
        <v>5.6538258767066009E-3</v>
      </c>
      <c r="H104" s="54">
        <f>IF(C8=0,IF(C104=0,0,100%),(C104)/C8)</f>
        <v>4.9620010329816276E-3</v>
      </c>
      <c r="I104" s="141">
        <f>IF(D8=0,IF(D104=0,0,100%),(D104)/D8)</f>
        <v>4.0567575577949025E-3</v>
      </c>
      <c r="J104" s="54">
        <f>IF(E8=0,IF(E104=0,0,100%),(E104)/E8)</f>
        <v>4.1413794419634335E-3</v>
      </c>
      <c r="K104" s="53">
        <f>IF(F8=0,IF(F104=0,0,100%),(F104)/F8)</f>
        <v>4.6848940276970931E-3</v>
      </c>
      <c r="L104" s="11"/>
    </row>
    <row r="105" spans="1:12" ht="26.4" x14ac:dyDescent="0.3">
      <c r="A105" s="2" t="s">
        <v>177</v>
      </c>
      <c r="B105" s="12">
        <v>70</v>
      </c>
      <c r="C105" s="13">
        <v>67</v>
      </c>
      <c r="D105" s="13">
        <v>56</v>
      </c>
      <c r="E105" s="12">
        <v>73</v>
      </c>
      <c r="F105" s="14">
        <v>76</v>
      </c>
      <c r="G105" s="52">
        <f>IF(B8=0,IF(B105=0,0,100%),(B105)/B8)</f>
        <v>1.272565309869653E-3</v>
      </c>
      <c r="H105" s="54">
        <f>IF(C8=0,IF(C105=0,0,100%),(C105)/C8)</f>
        <v>1.2358887331218181E-3</v>
      </c>
      <c r="I105" s="141">
        <f>IF(D8=0,IF(D105=0,0,100%),(D105)/D8)</f>
        <v>1.037344398340249E-3</v>
      </c>
      <c r="J105" s="54">
        <f>IF(E8=0,IF(E105=0,0,100%),(E105)/E8)</f>
        <v>1.3931829459139663E-3</v>
      </c>
      <c r="K105" s="53">
        <f>IF(F8=0,IF(F105=0,0,100%),(F105)/F8)</f>
        <v>1.4242077844199164E-3</v>
      </c>
      <c r="L105" s="11"/>
    </row>
    <row r="106" spans="1:12" ht="13.2" x14ac:dyDescent="0.3">
      <c r="A106" s="3" t="s">
        <v>178</v>
      </c>
      <c r="B106" s="33">
        <f>SUM(B96:B105)</f>
        <v>6634</v>
      </c>
      <c r="C106" s="33">
        <f>SUM(C96:C105)</f>
        <v>6795</v>
      </c>
      <c r="D106" s="33">
        <f>SUM(D96:D105)</f>
        <v>6480</v>
      </c>
      <c r="E106" s="33">
        <f>SUM(E96:E105)</f>
        <v>6213</v>
      </c>
      <c r="F106" s="33">
        <f>SUM(F96:F105)</f>
        <v>6329</v>
      </c>
      <c r="G106" s="52">
        <f>IF(B8=0,IF(B106=0,0,100%),(B106)/B8)</f>
        <v>0.12060283236678968</v>
      </c>
      <c r="H106" s="54">
        <f>IF(C8=0,IF(C106=0,0,100%),(C106)/C8)</f>
        <v>0.12534125285914557</v>
      </c>
      <c r="I106" s="141">
        <f>IF(D8=0,IF(D106=0,0,100%),(D106)/D8)</f>
        <v>0.12003556609365738</v>
      </c>
      <c r="J106" s="54">
        <f>IF(E8=0,IF(E106=0,0,100%),(E106)/E8)</f>
        <v>0.11857322798580099</v>
      </c>
      <c r="K106" s="53">
        <f>IF(F8=0,IF(F106=0,0,100%),(F106)/F8)</f>
        <v>0.11860277720517962</v>
      </c>
      <c r="L106" s="11"/>
    </row>
    <row r="107" spans="1:12" ht="26.4" x14ac:dyDescent="0.3">
      <c r="A107" s="6" t="s">
        <v>179</v>
      </c>
      <c r="B107" s="12"/>
      <c r="C107" s="12"/>
      <c r="D107" s="12"/>
      <c r="E107" s="12"/>
      <c r="F107" s="14"/>
      <c r="G107" s="136"/>
      <c r="H107" s="12"/>
      <c r="I107" s="143"/>
      <c r="J107" s="12"/>
      <c r="K107" s="138"/>
      <c r="L107" s="11"/>
    </row>
    <row r="108" spans="1:12" ht="26.4" x14ac:dyDescent="0.3">
      <c r="A108" s="2" t="s">
        <v>180</v>
      </c>
      <c r="B108" s="8">
        <v>162</v>
      </c>
      <c r="C108" s="8">
        <v>189</v>
      </c>
      <c r="D108" s="8">
        <v>169</v>
      </c>
      <c r="E108" s="8">
        <v>185</v>
      </c>
      <c r="F108" s="9">
        <v>159</v>
      </c>
      <c r="G108" s="52">
        <f>IF(B8=0,IF(B108=0,0,100%),(B108)/B8)</f>
        <v>2.945079717126911E-3</v>
      </c>
      <c r="H108" s="54">
        <f>IF(C8=0,IF(C108=0,0,100%),(C108)/C8)</f>
        <v>3.4863129934331882E-3</v>
      </c>
      <c r="I108" s="141">
        <f>IF(D8=0,IF(D108=0,0,100%),(D108)/D8)</f>
        <v>3.1305572021339658E-3</v>
      </c>
      <c r="J108" s="54">
        <f>IF(E8=0,IF(E108=0,0,100%),(E108)/E8)</f>
        <v>3.5306691095079966E-3</v>
      </c>
      <c r="K108" s="53">
        <f>IF(F8=0,IF(F108=0,0,100%),(F108)/F8)</f>
        <v>2.9795926016153514E-3</v>
      </c>
      <c r="L108" s="11"/>
    </row>
    <row r="109" spans="1:12" ht="13.2" x14ac:dyDescent="0.3">
      <c r="A109" s="2" t="s">
        <v>181</v>
      </c>
      <c r="B109" s="12">
        <v>322</v>
      </c>
      <c r="C109" s="13">
        <v>315</v>
      </c>
      <c r="D109" s="13">
        <v>420</v>
      </c>
      <c r="E109" s="12">
        <v>387</v>
      </c>
      <c r="F109" s="14">
        <v>422</v>
      </c>
      <c r="G109" s="52">
        <f>IF(B8=0,IF(B109=0,0,100%),(B109)/B8)</f>
        <v>5.8538004254004034E-3</v>
      </c>
      <c r="H109" s="54">
        <f>IF(C8=0,IF(C109=0,0,100%),(C109)/C8)</f>
        <v>5.8105216557219801E-3</v>
      </c>
      <c r="I109" s="141">
        <f>IF(D8=0,IF(D109=0,0,100%),(D109)/D8)</f>
        <v>7.7800829875518673E-3</v>
      </c>
      <c r="J109" s="54">
        <f>IF(E8=0,IF(E109=0,0,100%),(E109)/E8)</f>
        <v>7.3857780831329441E-3</v>
      </c>
      <c r="K109" s="53">
        <f>IF(F8=0,IF(F109=0,0,100%),(F109)/F8)</f>
        <v>7.9081011187526942E-3</v>
      </c>
      <c r="L109" s="11"/>
    </row>
    <row r="110" spans="1:12" ht="13.2" x14ac:dyDescent="0.3">
      <c r="A110" s="2" t="s">
        <v>182</v>
      </c>
      <c r="B110" s="8">
        <v>58</v>
      </c>
      <c r="C110" s="8">
        <v>48</v>
      </c>
      <c r="D110" s="8">
        <v>46</v>
      </c>
      <c r="E110" s="8">
        <v>71</v>
      </c>
      <c r="F110" s="9">
        <v>81</v>
      </c>
      <c r="G110" s="52">
        <f>IF(B8=0,IF(B110=0,0,100%),(B110)/B8)</f>
        <v>1.0544112567491409E-3</v>
      </c>
      <c r="H110" s="54">
        <f>IF(C8=0,IF(C110=0,0,100%),(C110)/C8)</f>
        <v>8.8541282372906372E-4</v>
      </c>
      <c r="I110" s="141">
        <f>IF(D8=0,IF(D110=0,0,100%),(D110)/D8)</f>
        <v>8.5210432720806166E-4</v>
      </c>
      <c r="J110" s="54">
        <f>IF(E8=0,IF(E110=0,0,100%),(E110)/E8)</f>
        <v>1.3550135501355014E-3</v>
      </c>
      <c r="K110" s="53">
        <f>IF(F8=0,IF(F110=0,0,100%),(F110)/F8)</f>
        <v>1.5179056649738583E-3</v>
      </c>
      <c r="L110" s="11"/>
    </row>
    <row r="111" spans="1:12" ht="26.4" x14ac:dyDescent="0.3">
      <c r="A111" s="2" t="s">
        <v>183</v>
      </c>
      <c r="B111" s="8">
        <v>948</v>
      </c>
      <c r="C111" s="8">
        <v>927</v>
      </c>
      <c r="D111" s="8">
        <v>622</v>
      </c>
      <c r="E111" s="8">
        <v>489</v>
      </c>
      <c r="F111" s="9">
        <v>619</v>
      </c>
      <c r="G111" s="52">
        <f>IF(B8=0,IF(B111=0,0,100%),(B111)/B8)</f>
        <v>1.7234170196520442E-2</v>
      </c>
      <c r="H111" s="54">
        <f>IF(C8=0,IF(C111=0,0,100%),(C111)/C8)</f>
        <v>1.7099535158267544E-2</v>
      </c>
      <c r="I111" s="141">
        <f>IF(D8=0,IF(D111=0,0,100%),(D111)/D8)</f>
        <v>1.1521932424422052E-2</v>
      </c>
      <c r="J111" s="54">
        <f>IF(E8=0,IF(E111=0,0,100%),(E111)/E8)</f>
        <v>9.3324172678346494E-3</v>
      </c>
      <c r="K111" s="53">
        <f>IF(F8=0,IF(F111=0,0,100%),(F111)/F8)</f>
        <v>1.1599797612578004E-2</v>
      </c>
      <c r="L111" s="11"/>
    </row>
    <row r="112" spans="1:12" ht="13.2" x14ac:dyDescent="0.3">
      <c r="A112" s="2" t="s">
        <v>184</v>
      </c>
      <c r="B112" s="12">
        <v>57</v>
      </c>
      <c r="C112" s="13">
        <v>50</v>
      </c>
      <c r="D112" s="13">
        <v>41</v>
      </c>
      <c r="E112" s="12">
        <v>39</v>
      </c>
      <c r="F112" s="14">
        <v>34</v>
      </c>
      <c r="G112" s="52">
        <f>IF(B8=0,IF(B112=0,0,100%),(B112)/B8)</f>
        <v>1.0362317523224317E-3</v>
      </c>
      <c r="H112" s="54">
        <f>IF(C8=0,IF(C112=0,0,100%),(C112)/C8)</f>
        <v>9.223050247177747E-4</v>
      </c>
      <c r="I112" s="141">
        <f>IF(D8=0,IF(D112=0,0,100%),(D112)/D8)</f>
        <v>7.59484291641968E-4</v>
      </c>
      <c r="J112" s="54">
        <f>IF(E8=0,IF(E112=0,0,100%),(E112)/E8)</f>
        <v>7.4430321768006417E-4</v>
      </c>
      <c r="K112" s="53">
        <f>IF(F8=0,IF(F112=0,0,100%),(F112)/F8)</f>
        <v>6.3714558776680472E-4</v>
      </c>
      <c r="L112" s="11"/>
    </row>
    <row r="113" spans="1:12" ht="13.2" x14ac:dyDescent="0.3">
      <c r="A113" s="2" t="s">
        <v>185</v>
      </c>
      <c r="B113" s="8">
        <v>334</v>
      </c>
      <c r="C113" s="8">
        <v>429</v>
      </c>
      <c r="D113" s="8">
        <v>358</v>
      </c>
      <c r="E113" s="8">
        <v>277</v>
      </c>
      <c r="F113" s="9">
        <v>330</v>
      </c>
      <c r="G113" s="52">
        <f>IF(B8=0,IF(B113=0,0,100%),(B113)/B8)</f>
        <v>6.0719544785209157E-3</v>
      </c>
      <c r="H113" s="54">
        <f>IF(C8=0,IF(C113=0,0,100%),(C113)/C8)</f>
        <v>7.9133771120785072E-3</v>
      </c>
      <c r="I113" s="141">
        <f>IF(D8=0,IF(D113=0,0,100%),(D113)/D8)</f>
        <v>6.6315945465323057E-3</v>
      </c>
      <c r="J113" s="54">
        <f>IF(E8=0,IF(E113=0,0,100%),(E113)/E8)</f>
        <v>5.2864613153173782E-3</v>
      </c>
      <c r="K113" s="53">
        <f>IF(F8=0,IF(F113=0,0,100%),(F113)/F8)</f>
        <v>6.1840601165601633E-3</v>
      </c>
      <c r="L113" s="11"/>
    </row>
    <row r="114" spans="1:12" ht="13.2" x14ac:dyDescent="0.3">
      <c r="A114" s="2" t="s">
        <v>186</v>
      </c>
      <c r="B114" s="12">
        <v>335</v>
      </c>
      <c r="C114" s="13">
        <v>280</v>
      </c>
      <c r="D114" s="13">
        <v>312</v>
      </c>
      <c r="E114" s="12">
        <v>268</v>
      </c>
      <c r="F114" s="14">
        <v>222</v>
      </c>
      <c r="G114" s="52">
        <f>IF(B8=0,IF(B114=0,0,100%),(B114)/B8)</f>
        <v>6.0901339829476245E-3</v>
      </c>
      <c r="H114" s="54">
        <f>IF(C8=0,IF(C114=0,0,100%),(C114)/C8)</f>
        <v>5.1649081384195382E-3</v>
      </c>
      <c r="I114" s="141">
        <f>IF(D8=0,IF(D114=0,0,100%),(D114)/D8)</f>
        <v>5.7794902193242445E-3</v>
      </c>
      <c r="J114" s="54">
        <f>IF(E8=0,IF(E114=0,0,100%),(E114)/E8)</f>
        <v>5.114699034314287E-3</v>
      </c>
      <c r="K114" s="53">
        <f>IF(F8=0,IF(F114=0,0,100%),(F114)/F8)</f>
        <v>4.160185896595019E-3</v>
      </c>
      <c r="L114" s="11"/>
    </row>
    <row r="115" spans="1:12" ht="26.4" x14ac:dyDescent="0.3">
      <c r="A115" s="2" t="s">
        <v>187</v>
      </c>
      <c r="B115" s="12">
        <v>47</v>
      </c>
      <c r="C115" s="13">
        <v>73</v>
      </c>
      <c r="D115" s="13">
        <v>59</v>
      </c>
      <c r="E115" s="12">
        <v>69</v>
      </c>
      <c r="F115" s="14">
        <v>72</v>
      </c>
      <c r="G115" s="52">
        <f>IF(B8=0,IF(B115=0,0,100%),(B115)/B8)</f>
        <v>8.544367080553384E-4</v>
      </c>
      <c r="H115" s="54">
        <f>IF(C8=0,IF(C115=0,0,100%),(C115)/C8)</f>
        <v>1.346565336087951E-3</v>
      </c>
      <c r="I115" s="141">
        <f>IF(D8=0,IF(D115=0,0,100%),(D115)/D8)</f>
        <v>1.0929164196799052E-3</v>
      </c>
      <c r="J115" s="54">
        <f>IF(E8=0,IF(E115=0,0,100%),(E115)/E8)</f>
        <v>1.3168441543570364E-3</v>
      </c>
      <c r="K115" s="53">
        <f>IF(F8=0,IF(F115=0,0,100%),(F115)/F8)</f>
        <v>1.3492494799767628E-3</v>
      </c>
      <c r="L115" s="11"/>
    </row>
    <row r="116" spans="1:12" ht="26.4" x14ac:dyDescent="0.3">
      <c r="A116" s="3" t="s">
        <v>188</v>
      </c>
      <c r="B116" s="33">
        <f>SUM(B108:B115)</f>
        <v>2263</v>
      </c>
      <c r="C116" s="33">
        <f>SUM(C108:C115)</f>
        <v>2311</v>
      </c>
      <c r="D116" s="33">
        <f>SUM(D108:D115)</f>
        <v>2027</v>
      </c>
      <c r="E116" s="33">
        <f>SUM(E108:E115)</f>
        <v>1785</v>
      </c>
      <c r="F116" s="33">
        <f>SUM(F108:F115)</f>
        <v>1939</v>
      </c>
      <c r="G116" s="52">
        <f>IF(B8=0,IF(B116=0,0,100%),(B116)/B8)</f>
        <v>4.1140218517643212E-2</v>
      </c>
      <c r="H116" s="54">
        <f>IF(C8=0,IF(C116=0,0,100%),(C116)/C8)</f>
        <v>4.2628938242455547E-2</v>
      </c>
      <c r="I116" s="141">
        <f>IF(D8=0,IF(D116=0,0,100%),(D116)/D8)</f>
        <v>3.7548162418494367E-2</v>
      </c>
      <c r="J116" s="54">
        <f>IF(E8=0,IF(E116=0,0,100%),(E116)/E8)</f>
        <v>3.4066185732279861E-2</v>
      </c>
      <c r="K116" s="53">
        <f>IF(F8=0,IF(F116=0,0,100%),(F116)/F8)</f>
        <v>3.6336038078818654E-2</v>
      </c>
      <c r="L116" s="11"/>
    </row>
    <row r="117" spans="1:12" ht="12.75" customHeight="1" x14ac:dyDescent="0.3">
      <c r="A117" s="1" t="s">
        <v>21</v>
      </c>
      <c r="B117" s="12"/>
      <c r="C117" s="12"/>
      <c r="D117" s="12"/>
      <c r="E117" s="12"/>
      <c r="F117" s="14"/>
      <c r="G117" s="52"/>
      <c r="H117" s="54"/>
      <c r="I117" s="141"/>
      <c r="J117" s="54"/>
      <c r="K117" s="53"/>
      <c r="L117" s="11"/>
    </row>
    <row r="118" spans="1:12" ht="12.75" customHeight="1" x14ac:dyDescent="0.3">
      <c r="A118" s="5" t="s">
        <v>189</v>
      </c>
      <c r="B118" s="8">
        <v>165</v>
      </c>
      <c r="C118" s="8">
        <v>127</v>
      </c>
      <c r="D118" s="8">
        <v>134</v>
      </c>
      <c r="E118" s="8">
        <v>132</v>
      </c>
      <c r="F118" s="9">
        <v>124</v>
      </c>
      <c r="G118" s="52">
        <f>IF(B8=0,IF(B118=0,0,100%),(B118)/B8)</f>
        <v>2.9996182304070393E-3</v>
      </c>
      <c r="H118" s="54">
        <f>IF(C8=0,IF(C118=0,0,100%),(C118)/C8)</f>
        <v>2.3426547627831478E-3</v>
      </c>
      <c r="I118" s="141">
        <f>IF(D8=0,IF(D118=0,0,100%),(D118)/D8)</f>
        <v>2.4822169531713099E-3</v>
      </c>
      <c r="J118" s="54">
        <f>IF(E8=0,IF(E118=0,0,100%),(E118)/E8)</f>
        <v>2.5191801213786786E-3</v>
      </c>
      <c r="K118" s="53">
        <f>IF(F8=0,IF(F118=0,0,100%),(F118)/F8)</f>
        <v>2.3237074377377583E-3</v>
      </c>
      <c r="L118" s="11"/>
    </row>
    <row r="119" spans="1:12" ht="12.75" customHeight="1" x14ac:dyDescent="0.3">
      <c r="A119" s="2" t="s">
        <v>190</v>
      </c>
      <c r="B119" s="12">
        <v>1188</v>
      </c>
      <c r="C119" s="13">
        <v>1124</v>
      </c>
      <c r="D119" s="13">
        <v>1044</v>
      </c>
      <c r="E119" s="12">
        <v>1030</v>
      </c>
      <c r="F119" s="14">
        <v>1218</v>
      </c>
      <c r="G119" s="52">
        <f>IF(B8=0,IF(B119=0,0,100%),(B119)/B8)</f>
        <v>2.159725125893068E-2</v>
      </c>
      <c r="H119" s="54">
        <f>IF(C8=0,IF(C119=0,0,100%),(C119)/C8)</f>
        <v>2.0733416955655573E-2</v>
      </c>
      <c r="I119" s="141">
        <f>IF(D8=0,IF(D119=0,0,100%),(D119)/D8)</f>
        <v>1.9339063426200356E-2</v>
      </c>
      <c r="J119" s="54">
        <f>IF(E8=0,IF(E119=0,0,100%),(E119)/E8)</f>
        <v>1.9657238825909387E-2</v>
      </c>
      <c r="K119" s="53">
        <f>IF(F8=0,IF(F119=0,0,100%),(F119)/F8)</f>
        <v>2.2824803702940238E-2</v>
      </c>
      <c r="L119" s="11"/>
    </row>
    <row r="120" spans="1:12" ht="12.75" customHeight="1" x14ac:dyDescent="0.3">
      <c r="A120" s="2" t="s">
        <v>191</v>
      </c>
      <c r="B120" s="8">
        <v>635</v>
      </c>
      <c r="C120" s="8">
        <v>572</v>
      </c>
      <c r="D120" s="8">
        <v>600</v>
      </c>
      <c r="E120" s="8">
        <v>549</v>
      </c>
      <c r="F120" s="9">
        <v>602</v>
      </c>
      <c r="G120" s="52">
        <f>IF(B8=0,IF(B120=0,0,100%),(B120)/B8)</f>
        <v>1.1543985310960424E-2</v>
      </c>
      <c r="H120" s="54">
        <f>IF(C8=0,IF(C120=0,0,100%),(C120)/C8)</f>
        <v>1.0551169482771343E-2</v>
      </c>
      <c r="I120" s="141">
        <f>IF(D8=0,IF(D120=0,0,100%),(D120)/D8)</f>
        <v>1.1114404267931239E-2</v>
      </c>
      <c r="J120" s="54">
        <f>IF(E8=0,IF(E120=0,0,100%),(E120)/E8)</f>
        <v>1.0477499141188595E-2</v>
      </c>
      <c r="K120" s="53">
        <f>IF(F8=0,IF(F120=0,0,100%),(F120)/F8)</f>
        <v>1.1281224818694601E-2</v>
      </c>
      <c r="L120" s="11"/>
    </row>
    <row r="121" spans="1:12" ht="12.75" customHeight="1" x14ac:dyDescent="0.3">
      <c r="A121" s="2" t="s">
        <v>192</v>
      </c>
      <c r="B121" s="8">
        <v>115</v>
      </c>
      <c r="C121" s="8">
        <v>109</v>
      </c>
      <c r="D121" s="8">
        <v>139</v>
      </c>
      <c r="E121" s="8">
        <v>134</v>
      </c>
      <c r="F121" s="9">
        <v>154</v>
      </c>
      <c r="G121" s="52">
        <f>IF(B8=0,IF(B121=0,0,100%),(B121)/B8)</f>
        <v>2.0906430090715726E-3</v>
      </c>
      <c r="H121" s="54">
        <f>IF(C8=0,IF(C121=0,0,100%),(C121)/C8)</f>
        <v>2.0106249538847489E-3</v>
      </c>
      <c r="I121" s="141">
        <f>IF(D8=0,IF(D121=0,0,100%),(D121)/D8)</f>
        <v>2.5748369887374036E-3</v>
      </c>
      <c r="J121" s="54">
        <f>IF(E8=0,IF(E121=0,0,100%),(E121)/E8)</f>
        <v>2.5573495171571435E-3</v>
      </c>
      <c r="K121" s="53">
        <f>IF(F8=0,IF(F121=0,0,100%),(F121)/F8)</f>
        <v>2.8858947210614098E-3</v>
      </c>
      <c r="L121" s="11"/>
    </row>
    <row r="122" spans="1:12" ht="12.75" customHeight="1" x14ac:dyDescent="0.3">
      <c r="A122" s="2" t="s">
        <v>193</v>
      </c>
      <c r="B122" s="12">
        <v>698</v>
      </c>
      <c r="C122" s="13">
        <v>558</v>
      </c>
      <c r="D122" s="13">
        <v>640</v>
      </c>
      <c r="E122" s="12">
        <v>623</v>
      </c>
      <c r="F122" s="14">
        <v>683</v>
      </c>
      <c r="G122" s="52">
        <f>IF(B8=0,IF(B122=0,0,100%),(B122)/B8)</f>
        <v>1.2689294089843111E-2</v>
      </c>
      <c r="H122" s="54">
        <f>IF(C8=0,IF(C122=0,0,100%),(C122)/C8)</f>
        <v>1.0292924075850366E-2</v>
      </c>
      <c r="I122" s="141">
        <f>IF(D8=0,IF(D122=0,0,100%),(D122)/D8)</f>
        <v>1.1855364552459988E-2</v>
      </c>
      <c r="J122" s="54">
        <f>IF(E8=0,IF(E122=0,0,100%),(E122)/E8)</f>
        <v>1.1889766784991793E-2</v>
      </c>
      <c r="K122" s="53">
        <f>IF(F8=0,IF(F122=0,0,100%),(F122)/F8)</f>
        <v>1.279913048366846E-2</v>
      </c>
      <c r="L122" s="11"/>
    </row>
    <row r="123" spans="1:12" ht="12.75" customHeight="1" x14ac:dyDescent="0.3">
      <c r="A123" s="2" t="s">
        <v>194</v>
      </c>
      <c r="B123" s="8">
        <v>445</v>
      </c>
      <c r="C123" s="8">
        <v>319</v>
      </c>
      <c r="D123" s="8">
        <v>343</v>
      </c>
      <c r="E123" s="8">
        <v>366</v>
      </c>
      <c r="F123" s="9">
        <v>277</v>
      </c>
      <c r="G123" s="52">
        <f>IF(B8=0,IF(B123=0,0,100%),(B123)/B8)</f>
        <v>8.0898794698856507E-3</v>
      </c>
      <c r="H123" s="54">
        <f>IF(C8=0,IF(C123=0,0,100%),(C123)/C8)</f>
        <v>5.8843060576994023E-3</v>
      </c>
      <c r="I123" s="141">
        <f>IF(D8=0,IF(D123=0,0,100%),(D123)/D8)</f>
        <v>6.3537344398340249E-3</v>
      </c>
      <c r="J123" s="54">
        <f>IF(E8=0,IF(E123=0,0,100%),(E123)/E8)</f>
        <v>6.9849994274590634E-3</v>
      </c>
      <c r="K123" s="53">
        <f>IF(F8=0,IF(F123=0,0,100%),(F123)/F8)</f>
        <v>5.1908625826883794E-3</v>
      </c>
      <c r="L123" s="11"/>
    </row>
    <row r="124" spans="1:12" ht="12.75" customHeight="1" x14ac:dyDescent="0.3">
      <c r="A124" s="2" t="s">
        <v>195</v>
      </c>
      <c r="B124" s="12">
        <v>17</v>
      </c>
      <c r="C124" s="13">
        <v>11</v>
      </c>
      <c r="D124" s="13">
        <v>24</v>
      </c>
      <c r="E124" s="12">
        <v>12</v>
      </c>
      <c r="F124" s="14">
        <v>16</v>
      </c>
      <c r="G124" s="52">
        <f>IF(B8=0,IF(B124=0,0,100%),(B124)/B8)</f>
        <v>3.090515752540586E-4</v>
      </c>
      <c r="H124" s="54">
        <f>IF(C8=0,IF(C124=0,0,100%),(C124)/C8)</f>
        <v>2.0290710543791044E-4</v>
      </c>
      <c r="I124" s="141">
        <f>IF(D8=0,IF(D124=0,0,100%),(D124)/D8)</f>
        <v>4.4457617071724955E-4</v>
      </c>
      <c r="J124" s="54">
        <f>IF(E8=0,IF(E124=0,0,100%),(E124)/E8)</f>
        <v>2.2901637467078896E-4</v>
      </c>
      <c r="K124" s="53">
        <f>IF(F8=0,IF(F124=0,0,100%),(F124)/F8)</f>
        <v>2.9983321777261396E-4</v>
      </c>
      <c r="L124" s="11"/>
    </row>
    <row r="125" spans="1:12" ht="12.75" customHeight="1" x14ac:dyDescent="0.3">
      <c r="A125" s="3" t="s">
        <v>196</v>
      </c>
      <c r="B125" s="33">
        <f>SUM(B118:B124)</f>
        <v>3263</v>
      </c>
      <c r="C125" s="33">
        <f>SUM(C118:C124)</f>
        <v>2820</v>
      </c>
      <c r="D125" s="33">
        <f>SUM(D118:D124)</f>
        <v>2924</v>
      </c>
      <c r="E125" s="33">
        <f>SUM(E118:E124)</f>
        <v>2846</v>
      </c>
      <c r="F125" s="33">
        <f>SUM(F118:F124)</f>
        <v>3074</v>
      </c>
      <c r="G125" s="52">
        <f>IF(B8=0,IF(B125=0,0,100%),(B125)/B8)</f>
        <v>5.9319722944352539E-2</v>
      </c>
      <c r="H125" s="54">
        <f>IF(C8=0,IF(C125=0,0,100%),(C125)/C8)</f>
        <v>5.2018003394082489E-2</v>
      </c>
      <c r="I125" s="141">
        <f>IF(D8=0,IF(D125=0,0,100%),(D125)/D8)</f>
        <v>5.4164196799051573E-2</v>
      </c>
      <c r="J125" s="54">
        <f>IF(E8=0,IF(E125=0,0,100%),(E125)/E8)</f>
        <v>5.4315050192755447E-2</v>
      </c>
      <c r="K125" s="53">
        <f>IF(F8=0,IF(F125=0,0,100%),(F125)/F8)</f>
        <v>5.7605456964563463E-2</v>
      </c>
      <c r="L125" s="11"/>
    </row>
    <row r="126" spans="1:12" ht="12.75" customHeight="1" x14ac:dyDescent="0.3">
      <c r="A126" s="1" t="s">
        <v>22</v>
      </c>
      <c r="B126" s="12"/>
      <c r="C126" s="12"/>
      <c r="D126" s="12"/>
      <c r="E126" s="12"/>
      <c r="F126" s="14"/>
      <c r="G126" s="136"/>
      <c r="H126" s="12"/>
      <c r="I126" s="143"/>
      <c r="J126" s="12"/>
      <c r="K126" s="138"/>
      <c r="L126" s="11"/>
    </row>
    <row r="127" spans="1:12" ht="12.75" customHeight="1" x14ac:dyDescent="0.3">
      <c r="A127" s="2" t="s">
        <v>197</v>
      </c>
      <c r="B127" s="8">
        <v>14</v>
      </c>
      <c r="C127" s="8">
        <v>20</v>
      </c>
      <c r="D127" s="8">
        <v>14</v>
      </c>
      <c r="E127" s="8">
        <v>25</v>
      </c>
      <c r="F127" s="9">
        <v>19</v>
      </c>
      <c r="G127" s="52">
        <f>IF(B8=0,IF(B127=0,0,100%),(B127)/B8)</f>
        <v>2.5451306197393059E-4</v>
      </c>
      <c r="H127" s="54">
        <f>IF(C8=0,IF(C127=0,0,100%),(C127)/C8)</f>
        <v>3.6892200988710989E-4</v>
      </c>
      <c r="I127" s="141">
        <f>IF(D8=0,IF(D127=0,0,100%),(D127)/D8)</f>
        <v>2.5933609958506224E-4</v>
      </c>
      <c r="J127" s="54">
        <f>IF(E8=0,IF(E127=0,0,100%),(E127)/E8)</f>
        <v>4.7711744723081032E-4</v>
      </c>
      <c r="K127" s="53">
        <f>IF(F8=0,IF(F127=0,0,100%),(F127)/F8)</f>
        <v>3.5605194610497911E-4</v>
      </c>
      <c r="L127" s="11"/>
    </row>
    <row r="128" spans="1:12" ht="12.75" customHeight="1" x14ac:dyDescent="0.3">
      <c r="A128" s="2" t="s">
        <v>198</v>
      </c>
      <c r="B128" s="12">
        <v>38</v>
      </c>
      <c r="C128" s="13">
        <v>32</v>
      </c>
      <c r="D128" s="13">
        <v>40</v>
      </c>
      <c r="E128" s="12">
        <v>39</v>
      </c>
      <c r="F128" s="14">
        <v>45</v>
      </c>
      <c r="G128" s="52">
        <f>IF(B8=0,IF(B128=0,0,100%),(B128)/B8)</f>
        <v>6.9082116821495444E-4</v>
      </c>
      <c r="H128" s="54">
        <f>IF(C8=0,IF(C128=0,0,100%),(C128)/C8)</f>
        <v>5.9027521581937574E-4</v>
      </c>
      <c r="I128" s="141">
        <f>IF(D8=0,IF(D128=0,0,100%),(D128)/D8)</f>
        <v>7.4096028452874923E-4</v>
      </c>
      <c r="J128" s="54">
        <f>IF(E8=0,IF(E128=0,0,100%),(E128)/E8)</f>
        <v>7.4430321768006417E-4</v>
      </c>
      <c r="K128" s="53">
        <f>IF(F8=0,IF(F128=0,0,100%),(F128)/F8)</f>
        <v>8.4328092498547685E-4</v>
      </c>
      <c r="L128" s="11"/>
    </row>
    <row r="129" spans="1:12" ht="12.75" customHeight="1" x14ac:dyDescent="0.3">
      <c r="A129" s="2" t="s">
        <v>199</v>
      </c>
      <c r="B129" s="8">
        <v>86</v>
      </c>
      <c r="C129" s="8">
        <v>112</v>
      </c>
      <c r="D129" s="8">
        <v>90</v>
      </c>
      <c r="E129" s="8">
        <v>127</v>
      </c>
      <c r="F129" s="9">
        <v>72</v>
      </c>
      <c r="G129" s="52">
        <f>IF(B8=0,IF(B129=0,0,100%),(B129)/B8)</f>
        <v>1.5634373806970021E-3</v>
      </c>
      <c r="H129" s="54">
        <f>IF(C8=0,IF(C129=0,0,100%),(C129)/C8)</f>
        <v>2.0659632553678151E-3</v>
      </c>
      <c r="I129" s="141">
        <f>IF(D8=0,IF(D129=0,0,100%),(D129)/D8)</f>
        <v>1.6671606401896858E-3</v>
      </c>
      <c r="J129" s="54">
        <f>IF(E8=0,IF(E129=0,0,100%),(E129)/E8)</f>
        <v>2.4237566319325163E-3</v>
      </c>
      <c r="K129" s="53">
        <f>IF(F8=0,IF(F129=0,0,100%),(F129)/F8)</f>
        <v>1.3492494799767628E-3</v>
      </c>
      <c r="L129" s="11"/>
    </row>
    <row r="130" spans="1:12" ht="12.75" customHeight="1" x14ac:dyDescent="0.3">
      <c r="A130" s="2" t="s">
        <v>200</v>
      </c>
      <c r="B130" s="8">
        <v>1</v>
      </c>
      <c r="C130" s="8">
        <v>2</v>
      </c>
      <c r="D130" s="8">
        <v>2</v>
      </c>
      <c r="E130" s="8">
        <v>3</v>
      </c>
      <c r="F130" s="9">
        <v>5</v>
      </c>
      <c r="G130" s="52">
        <f>IF(B8=0,IF(B130=0,0,100%),(B130)/B8)</f>
        <v>1.8179504426709329E-5</v>
      </c>
      <c r="H130" s="54">
        <f>IF(C8=0,IF(C130=0,0,100%),(C130)/C8)</f>
        <v>3.6892200988710984E-5</v>
      </c>
      <c r="I130" s="141">
        <f>IF(D8=0,IF(D130=0,0,100%),(D130)/D8)</f>
        <v>3.704801422643746E-5</v>
      </c>
      <c r="J130" s="54">
        <f>IF(E8=0,IF(E130=0,0,100%),(E130)/E8)</f>
        <v>5.725409366769724E-5</v>
      </c>
      <c r="K130" s="53">
        <f>IF(F8=0,IF(F130=0,0,100%),(F130)/F8)</f>
        <v>9.3697880553941877E-5</v>
      </c>
      <c r="L130" s="11"/>
    </row>
    <row r="131" spans="1:12" ht="12.75" customHeight="1" x14ac:dyDescent="0.3">
      <c r="A131" s="2" t="s">
        <v>201</v>
      </c>
      <c r="B131" s="12">
        <v>7</v>
      </c>
      <c r="C131" s="13">
        <v>2</v>
      </c>
      <c r="D131" s="13">
        <v>11</v>
      </c>
      <c r="E131" s="12">
        <v>4</v>
      </c>
      <c r="F131" s="14">
        <v>5</v>
      </c>
      <c r="G131" s="52">
        <f>IF(B8=0,IF(B131=0,0,100%),(B131)/B8)</f>
        <v>1.272565309869653E-4</v>
      </c>
      <c r="H131" s="54">
        <f>IF(C8=0,IF(C131=0,0,100%),(C131)/C8)</f>
        <v>3.6892200988710984E-5</v>
      </c>
      <c r="I131" s="141">
        <f>IF(D8=0,IF(D131=0,0,100%),(D131)/D8)</f>
        <v>2.0376407824540605E-4</v>
      </c>
      <c r="J131" s="54">
        <f>IF(E8=0,IF(E131=0,0,100%),(E131)/E8)</f>
        <v>7.6338791556929649E-5</v>
      </c>
      <c r="K131" s="53">
        <f>IF(F8=0,IF(F131=0,0,100%),(F131)/F8)</f>
        <v>9.3697880553941877E-5</v>
      </c>
      <c r="L131" s="11"/>
    </row>
    <row r="132" spans="1:12" ht="12.75" customHeight="1" x14ac:dyDescent="0.3">
      <c r="A132" s="2" t="s">
        <v>202</v>
      </c>
      <c r="B132" s="8">
        <v>3</v>
      </c>
      <c r="C132" s="8">
        <v>1</v>
      </c>
      <c r="D132" s="8">
        <v>5</v>
      </c>
      <c r="E132" s="8">
        <v>2</v>
      </c>
      <c r="F132" s="9">
        <v>4</v>
      </c>
      <c r="G132" s="52">
        <f>IF(B8=0,IF(B132=0,0,100%),(B132)/B8)</f>
        <v>5.453851328012798E-5</v>
      </c>
      <c r="H132" s="54">
        <f>IF(C8=0,IF(C132=0,0,100%),(C132)/C8)</f>
        <v>1.8446100494355492E-5</v>
      </c>
      <c r="I132" s="141">
        <f>IF(D8=0,IF(D132=0,0,100%),(D132)/D8)</f>
        <v>9.2620035566093654E-5</v>
      </c>
      <c r="J132" s="54">
        <f>IF(E8=0,IF(E132=0,0,100%),(E132)/E8)</f>
        <v>3.8169395778464824E-5</v>
      </c>
      <c r="K132" s="53">
        <f>IF(F8=0,IF(F132=0,0,100%),(F132)/F8)</f>
        <v>7.495830444315349E-5</v>
      </c>
      <c r="L132" s="11"/>
    </row>
    <row r="133" spans="1:12" ht="12.75" customHeight="1" x14ac:dyDescent="0.3">
      <c r="A133" s="2" t="s">
        <v>203</v>
      </c>
      <c r="B133" s="12">
        <v>17</v>
      </c>
      <c r="C133" s="13">
        <v>13</v>
      </c>
      <c r="D133" s="13">
        <v>19</v>
      </c>
      <c r="E133" s="12">
        <v>23</v>
      </c>
      <c r="F133" s="14">
        <v>23</v>
      </c>
      <c r="G133" s="52">
        <f>IF(B8=0,IF(B133=0,0,100%),(B133)/B8)</f>
        <v>3.090515752540586E-4</v>
      </c>
      <c r="H133" s="54">
        <f>IF(C8=0,IF(C133=0,0,100%),(C133)/C8)</f>
        <v>2.3979930642662142E-4</v>
      </c>
      <c r="I133" s="141">
        <f>IF(D8=0,IF(D133=0,0,100%),(D133)/D8)</f>
        <v>3.5195613515115589E-4</v>
      </c>
      <c r="J133" s="54">
        <f>IF(E8=0,IF(E133=0,0,100%),(E133)/E8)</f>
        <v>4.3894805145234552E-4</v>
      </c>
      <c r="K133" s="53">
        <f>IF(F8=0,IF(F133=0,0,100%),(F133)/F8)</f>
        <v>4.310102505481326E-4</v>
      </c>
      <c r="L133" s="11"/>
    </row>
    <row r="134" spans="1:12" ht="12.75" customHeight="1" x14ac:dyDescent="0.3">
      <c r="A134" s="3" t="s">
        <v>204</v>
      </c>
      <c r="B134" s="33">
        <f>SUM(B127:B133)</f>
        <v>166</v>
      </c>
      <c r="C134" s="33">
        <f>SUM(C127:C133)</f>
        <v>182</v>
      </c>
      <c r="D134" s="33">
        <f>SUM(D127:D133)</f>
        <v>181</v>
      </c>
      <c r="E134" s="33">
        <f>SUM(E127:E133)</f>
        <v>223</v>
      </c>
      <c r="F134" s="33">
        <f>SUM(F127:F133)</f>
        <v>173</v>
      </c>
      <c r="G134" s="52">
        <f>IF(B8=0,IF(B134=0,0,100%),(B134)/B8)</f>
        <v>3.0177977348337486E-3</v>
      </c>
      <c r="H134" s="54">
        <f>IF(C8=0,IF(C134=0,0,100%),(C134)/C8)</f>
        <v>3.3571902899726998E-3</v>
      </c>
      <c r="I134" s="141">
        <f>IF(D8=0,IF(D134=0,0,100%),(D134)/D8)</f>
        <v>3.3528452874925902E-3</v>
      </c>
      <c r="J134" s="54">
        <f>IF(E8=0,IF(E134=0,0,100%),(E134)/E8)</f>
        <v>4.2558876292988282E-3</v>
      </c>
      <c r="K134" s="53">
        <f>IF(F8=0,IF(F134=0,0,100%),(F134)/F8)</f>
        <v>3.2419466671663889E-3</v>
      </c>
      <c r="L134" s="11"/>
    </row>
    <row r="135" spans="1:12" ht="12.75" customHeight="1" x14ac:dyDescent="0.3">
      <c r="A135" s="1" t="s">
        <v>23</v>
      </c>
      <c r="B135" s="12"/>
      <c r="C135" s="12"/>
      <c r="D135" s="12"/>
      <c r="E135" s="12"/>
      <c r="F135" s="14"/>
      <c r="G135" s="136"/>
      <c r="H135" s="12"/>
      <c r="I135" s="143"/>
      <c r="J135" s="12"/>
      <c r="K135" s="138"/>
      <c r="L135" s="11"/>
    </row>
    <row r="136" spans="1:12" ht="12.75" customHeight="1" x14ac:dyDescent="0.3">
      <c r="A136" s="2" t="s">
        <v>205</v>
      </c>
      <c r="B136" s="8">
        <v>80</v>
      </c>
      <c r="C136" s="8">
        <v>63</v>
      </c>
      <c r="D136" s="8">
        <v>79</v>
      </c>
      <c r="E136" s="8">
        <v>97</v>
      </c>
      <c r="F136" s="9">
        <v>86</v>
      </c>
      <c r="G136" s="52">
        <f>IF(B8=0,IF(B136=0,0,100%),(B136)/B8)</f>
        <v>1.4543603541367462E-3</v>
      </c>
      <c r="H136" s="54">
        <f>IF(C8=0,IF(C136=0,0,100%),(C136)/C8)</f>
        <v>1.1621043311443962E-3</v>
      </c>
      <c r="I136" s="141">
        <f>IF(D8=0,IF(D136=0,0,100%),(D136)/D8)</f>
        <v>1.4633965619442798E-3</v>
      </c>
      <c r="J136" s="54">
        <f>IF(E8=0,IF(E136=0,0,100%),(E136)/E8)</f>
        <v>1.8512156952555441E-3</v>
      </c>
      <c r="K136" s="53">
        <f>IF(F8=0,IF(F136=0,0,100%),(F136)/F8)</f>
        <v>1.6116035455278001E-3</v>
      </c>
      <c r="L136" s="11"/>
    </row>
    <row r="137" spans="1:12" ht="12.75" customHeight="1" x14ac:dyDescent="0.3">
      <c r="A137" s="2" t="s">
        <v>206</v>
      </c>
      <c r="B137" s="12">
        <v>89</v>
      </c>
      <c r="C137" s="13">
        <v>86</v>
      </c>
      <c r="D137" s="13">
        <v>98</v>
      </c>
      <c r="E137" s="12">
        <v>110</v>
      </c>
      <c r="F137" s="14">
        <v>99</v>
      </c>
      <c r="G137" s="52">
        <f>IF(B8=0,IF(B137=0,0,100%),(B137)/B8)</f>
        <v>1.6179758939771302E-3</v>
      </c>
      <c r="H137" s="54">
        <f>IF(C8=0,IF(C137=0,0,100%),(C137)/C8)</f>
        <v>1.5863646425145724E-3</v>
      </c>
      <c r="I137" s="141">
        <f>IF(D8=0,IF(D137=0,0,100%),(D137)/D8)</f>
        <v>1.8153526970954357E-3</v>
      </c>
      <c r="J137" s="54">
        <f>IF(E8=0,IF(E137=0,0,100%),(E137)/E8)</f>
        <v>2.0993167678155654E-3</v>
      </c>
      <c r="K137" s="53">
        <f>IF(F8=0,IF(F137=0,0,100%),(F137)/F8)</f>
        <v>1.8552180349680491E-3</v>
      </c>
      <c r="L137" s="11"/>
    </row>
    <row r="138" spans="1:12" ht="12.75" customHeight="1" x14ac:dyDescent="0.3">
      <c r="A138" s="2" t="s">
        <v>207</v>
      </c>
      <c r="B138" s="8">
        <v>48</v>
      </c>
      <c r="C138" s="8">
        <v>25</v>
      </c>
      <c r="D138" s="8">
        <v>36</v>
      </c>
      <c r="E138" s="8">
        <v>29</v>
      </c>
      <c r="F138" s="9">
        <v>27</v>
      </c>
      <c r="G138" s="52">
        <f>IF(B8=0,IF(B138=0,0,100%),(B138)/B8)</f>
        <v>8.7261621248204769E-4</v>
      </c>
      <c r="H138" s="54">
        <f>IF(C8=0,IF(C138=0,0,100%),(C138)/C8)</f>
        <v>4.6115251235888735E-4</v>
      </c>
      <c r="I138" s="141">
        <f>IF(D8=0,IF(D138=0,0,100%),(D138)/D8)</f>
        <v>6.6686425607587435E-4</v>
      </c>
      <c r="J138" s="54">
        <f>IF(E8=0,IF(E138=0,0,100%),(E138)/E8)</f>
        <v>5.5345623878774004E-4</v>
      </c>
      <c r="K138" s="53">
        <f>IF(F8=0,IF(F138=0,0,100%),(F138)/F8)</f>
        <v>5.0596855499128609E-4</v>
      </c>
      <c r="L138" s="11"/>
    </row>
    <row r="139" spans="1:12" ht="12.75" customHeight="1" x14ac:dyDescent="0.3">
      <c r="A139" s="2" t="s">
        <v>208</v>
      </c>
      <c r="B139" s="12">
        <v>56</v>
      </c>
      <c r="C139" s="13">
        <v>64</v>
      </c>
      <c r="D139" s="13">
        <v>66</v>
      </c>
      <c r="E139" s="12">
        <v>82</v>
      </c>
      <c r="F139" s="14">
        <v>62</v>
      </c>
      <c r="G139" s="52">
        <f>IF(B8=0,IF(B139=0,0,100%),(B139)/B8)</f>
        <v>1.0180522478957224E-3</v>
      </c>
      <c r="H139" s="54">
        <f>IF(C8=0,IF(C139=0,0,100%),(C139)/C8)</f>
        <v>1.1805504316387515E-3</v>
      </c>
      <c r="I139" s="141">
        <f>IF(D8=0,IF(D139=0,0,100%),(D139)/D8)</f>
        <v>1.2225844694724363E-3</v>
      </c>
      <c r="J139" s="54">
        <f>IF(E8=0,IF(E139=0,0,100%),(E139)/E8)</f>
        <v>1.5649452269170579E-3</v>
      </c>
      <c r="K139" s="53">
        <f>IF(F8=0,IF(F139=0,0,100%),(F139)/F8)</f>
        <v>1.1618537188688792E-3</v>
      </c>
      <c r="L139" s="11"/>
    </row>
    <row r="140" spans="1:12" ht="12.75" customHeight="1" x14ac:dyDescent="0.3">
      <c r="A140" s="2" t="s">
        <v>209</v>
      </c>
      <c r="B140" s="12">
        <v>90</v>
      </c>
      <c r="C140" s="13">
        <v>85</v>
      </c>
      <c r="D140" s="13">
        <v>95</v>
      </c>
      <c r="E140" s="12">
        <v>101</v>
      </c>
      <c r="F140" s="14">
        <v>117</v>
      </c>
      <c r="G140" s="52">
        <f>IF(B8=0,IF(B140=0,0,100%),(B140)/B8)</f>
        <v>1.6361553984038395E-3</v>
      </c>
      <c r="H140" s="54">
        <f>IF(C8=0,IF(C140=0,0,100%),(C140)/C8)</f>
        <v>1.5679185420202169E-3</v>
      </c>
      <c r="I140" s="141">
        <f>IF(D8=0,IF(D140=0,0,100%),(D140)/D8)</f>
        <v>1.7597806757557795E-3</v>
      </c>
      <c r="J140" s="54">
        <f>IF(E8=0,IF(E140=0,0,100%),(E140)/E8)</f>
        <v>1.9275544868124737E-3</v>
      </c>
      <c r="K140" s="53">
        <f>IF(F8=0,IF(F140=0,0,100%),(F140)/F8)</f>
        <v>2.1925304049622398E-3</v>
      </c>
      <c r="L140" s="11"/>
    </row>
    <row r="141" spans="1:12" ht="12.75" customHeight="1" x14ac:dyDescent="0.3">
      <c r="A141" s="3" t="s">
        <v>210</v>
      </c>
      <c r="B141" s="33">
        <f>SUM(B136:B140)</f>
        <v>363</v>
      </c>
      <c r="C141" s="33">
        <f>SUM(C136:C140)</f>
        <v>323</v>
      </c>
      <c r="D141" s="33">
        <f>SUM(D136:D140)</f>
        <v>374</v>
      </c>
      <c r="E141" s="33">
        <f>SUM(E136:E140)</f>
        <v>419</v>
      </c>
      <c r="F141" s="33">
        <f>SUM(F136:F140)</f>
        <v>391</v>
      </c>
      <c r="G141" s="52">
        <f>IF(B8=0,IF(B141=0,0,100%),(B141)/B8)</f>
        <v>6.5991601068954861E-3</v>
      </c>
      <c r="H141" s="54">
        <f>IF(C8=0,IF(C141=0,0,100%),(C141)/C8)</f>
        <v>5.9580904596768245E-3</v>
      </c>
      <c r="I141" s="141">
        <f>IF(D8=0,IF(D141=0,0,100%),(D141)/D8)</f>
        <v>6.9279786603438052E-3</v>
      </c>
      <c r="J141" s="54">
        <f>IF(E8=0,IF(E141=0,0,100%),(E141)/E8)</f>
        <v>7.9964884155883809E-3</v>
      </c>
      <c r="K141" s="53">
        <f>IF(F8=0,IF(F141=0,0,100%),(F141)/F8)</f>
        <v>7.327174259318254E-3</v>
      </c>
      <c r="L141" s="11"/>
    </row>
    <row r="142" spans="1:12" ht="12.75" customHeight="1" x14ac:dyDescent="0.3">
      <c r="A142" s="1" t="s">
        <v>211</v>
      </c>
      <c r="B142" s="12"/>
      <c r="C142" s="12"/>
      <c r="D142" s="12"/>
      <c r="E142" s="12"/>
      <c r="F142" s="14"/>
      <c r="G142" s="52"/>
      <c r="H142" s="54"/>
      <c r="I142" s="141"/>
      <c r="J142" s="54"/>
      <c r="K142" s="53"/>
      <c r="L142" s="11"/>
    </row>
    <row r="143" spans="1:12" ht="39.6" x14ac:dyDescent="0.3">
      <c r="A143" s="5" t="s">
        <v>212</v>
      </c>
      <c r="B143" s="8">
        <v>295</v>
      </c>
      <c r="C143" s="8">
        <v>279</v>
      </c>
      <c r="D143" s="8">
        <v>228</v>
      </c>
      <c r="E143" s="8">
        <v>218</v>
      </c>
      <c r="F143" s="9">
        <v>282</v>
      </c>
      <c r="G143" s="52">
        <f>IF(B8=0,IF(B143=0,0,100%),(B143)/B8)</f>
        <v>5.3629538058792515E-3</v>
      </c>
      <c r="H143" s="54">
        <f>IF(C8=0,IF(C143=0,0,100%),(C143)/C8)</f>
        <v>5.146462037925183E-3</v>
      </c>
      <c r="I143" s="141">
        <f>IF(D8=0,IF(D143=0,0,100%),(D143)/D8)</f>
        <v>4.2234736218138705E-3</v>
      </c>
      <c r="J143" s="54">
        <f>IF(E8=0,IF(E143=0,0,100%),(E143)/E8)</f>
        <v>4.1604641398526659E-3</v>
      </c>
      <c r="K143" s="53">
        <f>IF(F8=0,IF(F143=0,0,100%),(F143)/F8)</f>
        <v>5.2845604632423219E-3</v>
      </c>
      <c r="L143" s="11"/>
    </row>
    <row r="144" spans="1:12" ht="13.2" x14ac:dyDescent="0.3">
      <c r="A144" s="2" t="s">
        <v>213</v>
      </c>
      <c r="B144" s="12">
        <v>35</v>
      </c>
      <c r="C144" s="13">
        <v>29</v>
      </c>
      <c r="D144" s="13">
        <v>32</v>
      </c>
      <c r="E144" s="12">
        <v>37</v>
      </c>
      <c r="F144" s="14">
        <v>50</v>
      </c>
      <c r="G144" s="52">
        <f>IF(B8=0,IF(B144=0,0,100%),(B144)/B8)</f>
        <v>6.3628265493482648E-4</v>
      </c>
      <c r="H144" s="54">
        <f>IF(C8=0,IF(C144=0,0,100%),(C144)/C8)</f>
        <v>5.3493691433630932E-4</v>
      </c>
      <c r="I144" s="141">
        <f>IF(D8=0,IF(D144=0,0,100%),(D144)/D8)</f>
        <v>5.9276822762299936E-4</v>
      </c>
      <c r="J144" s="54">
        <f>IF(E8=0,IF(E144=0,0,100%),(E144)/E8)</f>
        <v>7.0613382190159925E-4</v>
      </c>
      <c r="K144" s="53">
        <f>IF(F8=0,IF(F144=0,0,100%),(F144)/F8)</f>
        <v>9.3697880553941868E-4</v>
      </c>
      <c r="L144" s="11"/>
    </row>
    <row r="145" spans="1:12" ht="13.2" x14ac:dyDescent="0.3">
      <c r="A145" s="2" t="s">
        <v>214</v>
      </c>
      <c r="B145" s="8">
        <v>281</v>
      </c>
      <c r="C145" s="8">
        <v>264</v>
      </c>
      <c r="D145" s="8">
        <v>164</v>
      </c>
      <c r="E145" s="8">
        <v>153</v>
      </c>
      <c r="F145" s="9">
        <v>225</v>
      </c>
      <c r="G145" s="52">
        <f>IF(B8=0,IF(B145=0,0,100%),(B145)/B8)</f>
        <v>5.1084407439053216E-3</v>
      </c>
      <c r="H145" s="54">
        <f>IF(C8=0,IF(C145=0,0,100%),(C145)/C8)</f>
        <v>4.8697705305098503E-3</v>
      </c>
      <c r="I145" s="141">
        <f>IF(D8=0,IF(D145=0,0,100%),(D145)/D8)</f>
        <v>3.037937166567872E-3</v>
      </c>
      <c r="J145" s="54">
        <f>IF(E8=0,IF(E145=0,0,100%),(E145)/E8)</f>
        <v>2.9199587770525593E-3</v>
      </c>
      <c r="K145" s="53">
        <f>IF(F8=0,IF(F145=0,0,100%),(F145)/F8)</f>
        <v>4.2164046249273841E-3</v>
      </c>
      <c r="L145" s="11"/>
    </row>
    <row r="146" spans="1:12" ht="13.2" x14ac:dyDescent="0.3">
      <c r="A146" s="2" t="s">
        <v>215</v>
      </c>
      <c r="B146" s="8">
        <v>815</v>
      </c>
      <c r="C146" s="8">
        <v>866</v>
      </c>
      <c r="D146" s="8">
        <v>865</v>
      </c>
      <c r="E146" s="8">
        <v>813</v>
      </c>
      <c r="F146" s="9">
        <v>719</v>
      </c>
      <c r="G146" s="52">
        <f>IF(B8=0,IF(B146=0,0,100%),(B146)/B8)</f>
        <v>1.4816296107768103E-2</v>
      </c>
      <c r="H146" s="54">
        <f>IF(C8=0,IF(C146=0,0,100%),(C146)/C8)</f>
        <v>1.5974323028111859E-2</v>
      </c>
      <c r="I146" s="141">
        <f>IF(D8=0,IF(D146=0,0,100%),(D146)/D8)</f>
        <v>1.6023266152934201E-2</v>
      </c>
      <c r="J146" s="54">
        <f>IF(E8=0,IF(E146=0,0,100%),(E146)/E8)</f>
        <v>1.5515859383945951E-2</v>
      </c>
      <c r="K146" s="53">
        <f>IF(F8=0,IF(F146=0,0,100%),(F146)/F8)</f>
        <v>1.347375522365684E-2</v>
      </c>
      <c r="L146" s="11"/>
    </row>
    <row r="147" spans="1:12" ht="26.4" x14ac:dyDescent="0.3">
      <c r="A147" s="2" t="s">
        <v>216</v>
      </c>
      <c r="B147" s="12">
        <v>813</v>
      </c>
      <c r="C147" s="13">
        <v>792</v>
      </c>
      <c r="D147" s="13">
        <v>752</v>
      </c>
      <c r="E147" s="12">
        <v>702</v>
      </c>
      <c r="F147" s="14">
        <v>757</v>
      </c>
      <c r="G147" s="52">
        <f>IF(B8=0,IF(B147=0,0,100%),(B147)/B8)</f>
        <v>1.4779937098914684E-2</v>
      </c>
      <c r="H147" s="54">
        <f>IF(C8=0,IF(C147=0,0,100%),(C147)/C8)</f>
        <v>1.4609311591529551E-2</v>
      </c>
      <c r="I147" s="141">
        <f>IF(D8=0,IF(D147=0,0,100%),(D147)/D8)</f>
        <v>1.3930053349140487E-2</v>
      </c>
      <c r="J147" s="54">
        <f>IF(E8=0,IF(E147=0,0,100%),(E147)/E8)</f>
        <v>1.3397457918241155E-2</v>
      </c>
      <c r="K147" s="53">
        <f>IF(F8=0,IF(F147=0,0,100%),(F147)/F8)</f>
        <v>1.4185859115866799E-2</v>
      </c>
      <c r="L147" s="11"/>
    </row>
    <row r="148" spans="1:12" ht="26.4" x14ac:dyDescent="0.3">
      <c r="A148" s="2" t="s">
        <v>217</v>
      </c>
      <c r="B148" s="8">
        <v>991</v>
      </c>
      <c r="C148" s="8">
        <v>878</v>
      </c>
      <c r="D148" s="8">
        <v>859</v>
      </c>
      <c r="E148" s="8">
        <v>890</v>
      </c>
      <c r="F148" s="9">
        <v>889</v>
      </c>
      <c r="G148" s="52">
        <f>IF(B8=0,IF(B148=0,0,100%),(B148)/B8)</f>
        <v>1.8015888886868944E-2</v>
      </c>
      <c r="H148" s="54">
        <f>IF(C8=0,IF(C148=0,0,100%),(C148)/C8)</f>
        <v>1.6195676234044123E-2</v>
      </c>
      <c r="I148" s="141">
        <f>IF(D8=0,IF(D148=0,0,100%),(D148)/D8)</f>
        <v>1.5912122110254889E-2</v>
      </c>
      <c r="J148" s="54">
        <f>IF(E8=0,IF(E148=0,0,100%),(E148)/E8)</f>
        <v>1.698538112141685E-2</v>
      </c>
      <c r="K148" s="53">
        <f>IF(F8=0,IF(F148=0,0,100%),(F148)/F8)</f>
        <v>1.6659483162490864E-2</v>
      </c>
      <c r="L148" s="11"/>
    </row>
    <row r="149" spans="1:12" ht="13.2" x14ac:dyDescent="0.3">
      <c r="A149" s="2" t="s">
        <v>218</v>
      </c>
      <c r="B149" s="8">
        <v>40</v>
      </c>
      <c r="C149" s="8">
        <v>39</v>
      </c>
      <c r="D149" s="8">
        <v>46</v>
      </c>
      <c r="E149" s="8">
        <v>43</v>
      </c>
      <c r="F149" s="9">
        <v>41</v>
      </c>
      <c r="G149" s="52">
        <f>IF(B8=0,IF(B149=0,0,100%),(B149)/B8)</f>
        <v>7.2718017706837311E-4</v>
      </c>
      <c r="H149" s="54">
        <f>IF(C8=0,IF(C149=0,0,100%),(C149)/C8)</f>
        <v>7.1939791927986424E-4</v>
      </c>
      <c r="I149" s="141">
        <f>IF(D8=0,IF(D149=0,0,100%),(D149)/D8)</f>
        <v>8.5210432720806166E-4</v>
      </c>
      <c r="J149" s="54">
        <f>IF(E8=0,IF(E149=0,0,100%),(E149)/E8)</f>
        <v>8.2064200923699377E-4</v>
      </c>
      <c r="K149" s="53">
        <f>IF(F8=0,IF(F149=0,0,100%),(F149)/F8)</f>
        <v>7.6832262054232336E-4</v>
      </c>
      <c r="L149" s="11"/>
    </row>
    <row r="150" spans="1:12" ht="26.4" x14ac:dyDescent="0.3">
      <c r="A150" s="2" t="s">
        <v>219</v>
      </c>
      <c r="B150" s="12">
        <v>40</v>
      </c>
      <c r="C150" s="13">
        <v>35</v>
      </c>
      <c r="D150" s="13">
        <v>57</v>
      </c>
      <c r="E150" s="12">
        <v>61</v>
      </c>
      <c r="F150" s="14">
        <v>39</v>
      </c>
      <c r="G150" s="52">
        <f>IF(B8=0,IF(B150=0,0,100%),(B150)/B8)</f>
        <v>7.2718017706837311E-4</v>
      </c>
      <c r="H150" s="54">
        <f>IF(C8=0,IF(C150=0,0,100%),(C150)/C8)</f>
        <v>6.4561351730244227E-4</v>
      </c>
      <c r="I150" s="141">
        <f>IF(D8=0,IF(D150=0,0,100%),(D150)/D8)</f>
        <v>1.0558684054534676E-3</v>
      </c>
      <c r="J150" s="54">
        <f>IF(E8=0,IF(E150=0,0,100%),(E150)/E8)</f>
        <v>1.1641665712431772E-3</v>
      </c>
      <c r="K150" s="53">
        <f>IF(F8=0,IF(F150=0,0,100%),(F150)/F8)</f>
        <v>7.3084346832074656E-4</v>
      </c>
      <c r="L150" s="11"/>
    </row>
    <row r="151" spans="1:12" ht="26.4" x14ac:dyDescent="0.3">
      <c r="A151" s="2" t="s">
        <v>220</v>
      </c>
      <c r="B151" s="8">
        <v>46</v>
      </c>
      <c r="C151" s="8">
        <v>47</v>
      </c>
      <c r="D151" s="8">
        <v>57</v>
      </c>
      <c r="E151" s="8">
        <v>41</v>
      </c>
      <c r="F151" s="9">
        <v>37</v>
      </c>
      <c r="G151" s="52">
        <f>IF(B8=0,IF(B151=0,0,100%),(B151)/B8)</f>
        <v>8.3625720362862912E-4</v>
      </c>
      <c r="H151" s="54">
        <f>IF(C8=0,IF(C151=0,0,100%),(C151)/C8)</f>
        <v>8.6696672323470817E-4</v>
      </c>
      <c r="I151" s="141">
        <f>IF(D8=0,IF(D151=0,0,100%),(D151)/D8)</f>
        <v>1.0558684054534676E-3</v>
      </c>
      <c r="J151" s="54">
        <f>IF(E8=0,IF(E151=0,0,100%),(E151)/E8)</f>
        <v>7.8247261345852897E-4</v>
      </c>
      <c r="K151" s="53">
        <f>IF(F8=0,IF(F151=0,0,100%),(F151)/F8)</f>
        <v>6.9336431609916987E-4</v>
      </c>
      <c r="L151" s="11"/>
    </row>
    <row r="152" spans="1:12" ht="13.2" x14ac:dyDescent="0.3">
      <c r="A152" s="2" t="s">
        <v>221</v>
      </c>
      <c r="B152" s="8">
        <v>52</v>
      </c>
      <c r="C152" s="8">
        <v>54</v>
      </c>
      <c r="D152" s="8">
        <v>49</v>
      </c>
      <c r="E152" s="8">
        <v>55</v>
      </c>
      <c r="F152" s="9">
        <v>43</v>
      </c>
      <c r="G152" s="52">
        <f>IF(B8=0,IF(B152=0,0,100%),(B152)/B8)</f>
        <v>9.4533423018888503E-4</v>
      </c>
      <c r="H152" s="54">
        <f>IF(C8=0,IF(C152=0,0,100%),(C152)/C8)</f>
        <v>9.9608942669519667E-4</v>
      </c>
      <c r="I152" s="141">
        <f>IF(D8=0,IF(D152=0,0,100%),(D152)/D8)</f>
        <v>9.0767634854771787E-4</v>
      </c>
      <c r="J152" s="54">
        <f>IF(E8=0,IF(E152=0,0,100%),(E152)/E8)</f>
        <v>1.0496583839077827E-3</v>
      </c>
      <c r="K152" s="53">
        <f>IF(F8=0,IF(F152=0,0,100%),(F152)/F8)</f>
        <v>8.0580177276390005E-4</v>
      </c>
      <c r="L152" s="11"/>
    </row>
    <row r="153" spans="1:12" ht="13.2" x14ac:dyDescent="0.3">
      <c r="A153" s="2" t="s">
        <v>222</v>
      </c>
      <c r="B153" s="12">
        <v>210</v>
      </c>
      <c r="C153" s="13">
        <v>217</v>
      </c>
      <c r="D153" s="13">
        <v>182</v>
      </c>
      <c r="E153" s="12">
        <v>195</v>
      </c>
      <c r="F153" s="14">
        <v>212</v>
      </c>
      <c r="G153" s="52">
        <f>IF(B8=0,IF(B153=0,0,100%),(B153)/B8)</f>
        <v>3.8176959296089587E-3</v>
      </c>
      <c r="H153" s="54">
        <f>IF(C8=0,IF(C153=0,0,100%),(C153)/C8)</f>
        <v>4.0028038072751418E-3</v>
      </c>
      <c r="I153" s="141">
        <f>IF(D8=0,IF(D153=0,0,100%),(D153)/D8)</f>
        <v>3.3713692946058093E-3</v>
      </c>
      <c r="J153" s="54">
        <f>IF(E8=0,IF(E153=0,0,100%),(E153)/E8)</f>
        <v>3.7215160884003207E-3</v>
      </c>
      <c r="K153" s="53">
        <f>IF(F8=0,IF(F153=0,0,100%),(F153)/F8)</f>
        <v>3.9727901354871349E-3</v>
      </c>
      <c r="L153" s="11"/>
    </row>
    <row r="154" spans="1:12" ht="13.2" x14ac:dyDescent="0.3">
      <c r="A154" s="2" t="s">
        <v>223</v>
      </c>
      <c r="B154" s="8">
        <v>333</v>
      </c>
      <c r="C154" s="8">
        <v>396</v>
      </c>
      <c r="D154" s="8">
        <v>490</v>
      </c>
      <c r="E154" s="8">
        <v>496</v>
      </c>
      <c r="F154" s="9">
        <v>469</v>
      </c>
      <c r="G154" s="52">
        <f>IF(B8=0,IF(B154=0,0,100%),(B154)/B8)</f>
        <v>6.053774974094206E-3</v>
      </c>
      <c r="H154" s="54">
        <f>IF(C8=0,IF(C154=0,0,100%),(C154)/C8)</f>
        <v>7.3046557957647754E-3</v>
      </c>
      <c r="I154" s="141">
        <f>IF(D8=0,IF(D154=0,0,100%),(D154)/D8)</f>
        <v>9.0767634854771791E-3</v>
      </c>
      <c r="J154" s="54">
        <f>IF(E8=0,IF(E154=0,0,100%),(E154)/E8)</f>
        <v>9.4660101530592775E-3</v>
      </c>
      <c r="K154" s="53">
        <f>IF(F8=0,IF(F154=0,0,100%),(F154)/F8)</f>
        <v>8.7888611959597469E-3</v>
      </c>
      <c r="L154" s="11"/>
    </row>
    <row r="155" spans="1:12" ht="13.2" x14ac:dyDescent="0.3">
      <c r="A155" s="50" t="s">
        <v>224</v>
      </c>
      <c r="B155" s="51">
        <f>SUM(B143:B154)</f>
        <v>3951</v>
      </c>
      <c r="C155" s="51">
        <f>SUM(C143:C154)</f>
        <v>3896</v>
      </c>
      <c r="D155" s="51">
        <f>SUM(D143:D154)</f>
        <v>3781</v>
      </c>
      <c r="E155" s="51">
        <f>SUM(E143:E154)</f>
        <v>3704</v>
      </c>
      <c r="F155" s="51">
        <f>SUM(F143:F154)</f>
        <v>3763</v>
      </c>
      <c r="G155" s="137">
        <f>IF(B8=0,IF(B155=0,0,100%),(B155)/B8)</f>
        <v>7.1827221989928552E-2</v>
      </c>
      <c r="H155" s="140">
        <f>IF(C8=0,IF(C155=0,0,100%),(C155)/C8)</f>
        <v>7.1866007526008996E-2</v>
      </c>
      <c r="I155" s="144">
        <f>IF(D8=0,IF(D155=0,0,100%),(D155)/D8)</f>
        <v>7.0039270895080025E-2</v>
      </c>
      <c r="J155" s="140">
        <f>IF(E8=0,IF(E155=0,0,100%),(E155)/E8)</f>
        <v>7.0689720981716858E-2</v>
      </c>
      <c r="K155" s="139">
        <f>IF(F8=0,IF(F155=0,0,100%),(F155)/F8)</f>
        <v>7.0517024904896655E-2</v>
      </c>
      <c r="L155" s="11"/>
    </row>
    <row r="156" spans="1:12" ht="13.2" x14ac:dyDescent="0.3">
      <c r="A156" s="174" t="s">
        <v>225</v>
      </c>
      <c r="B156" s="175">
        <f>B162</f>
        <v>4086</v>
      </c>
      <c r="C156" s="175">
        <f>C162</f>
        <v>4078</v>
      </c>
      <c r="D156" s="175">
        <f>D162</f>
        <v>3473</v>
      </c>
      <c r="E156" s="175">
        <f>E162</f>
        <v>3395</v>
      </c>
      <c r="F156" s="175">
        <f>F162</f>
        <v>3088</v>
      </c>
      <c r="G156" s="176"/>
      <c r="H156" s="177"/>
      <c r="I156" s="178"/>
      <c r="J156" s="177"/>
      <c r="K156" s="179"/>
      <c r="L156" s="11"/>
    </row>
    <row r="157" spans="1:12" ht="12.75" customHeight="1" x14ac:dyDescent="0.3">
      <c r="A157" s="70" t="s">
        <v>45</v>
      </c>
      <c r="B157" s="12"/>
      <c r="C157" s="12"/>
      <c r="D157" s="12"/>
      <c r="E157" s="12"/>
      <c r="F157" s="14"/>
      <c r="G157" s="52"/>
      <c r="H157" s="54"/>
      <c r="I157" s="141"/>
      <c r="J157" s="54"/>
      <c r="K157" s="53"/>
      <c r="L157" s="11"/>
    </row>
    <row r="158" spans="1:12" ht="12.75" customHeight="1" x14ac:dyDescent="0.3">
      <c r="A158" s="74" t="s">
        <v>226</v>
      </c>
      <c r="B158" s="8">
        <v>1696</v>
      </c>
      <c r="C158" s="8">
        <v>1444</v>
      </c>
      <c r="D158" s="8">
        <v>1277</v>
      </c>
      <c r="E158" s="8">
        <v>1068</v>
      </c>
      <c r="F158" s="9">
        <v>1132</v>
      </c>
      <c r="G158" s="52">
        <f>IF(B$162=0,IF(B158=0,0,100%),(B158)/B$162)</f>
        <v>0.41507586882036224</v>
      </c>
      <c r="H158" s="54">
        <f t="shared" ref="H158:K161" si="0">IF(C$162=0,IF(C158=0,0,100%),(C158)/C$162)</f>
        <v>0.35409514467876407</v>
      </c>
      <c r="I158" s="141">
        <f t="shared" si="0"/>
        <v>0.36769363662539589</v>
      </c>
      <c r="J158" s="54">
        <f t="shared" si="0"/>
        <v>0.31458026509572901</v>
      </c>
      <c r="K158" s="53">
        <f t="shared" si="0"/>
        <v>0.36658031088082904</v>
      </c>
      <c r="L158" s="11"/>
    </row>
    <row r="159" spans="1:12" ht="12.75" customHeight="1" x14ac:dyDescent="0.3">
      <c r="A159" s="74" t="s">
        <v>227</v>
      </c>
      <c r="B159" s="12">
        <v>337</v>
      </c>
      <c r="C159" s="13">
        <v>428</v>
      </c>
      <c r="D159" s="13">
        <v>444</v>
      </c>
      <c r="E159" s="12">
        <v>457</v>
      </c>
      <c r="F159" s="14">
        <v>430</v>
      </c>
      <c r="G159" s="52">
        <f>IF(B$162=0,IF(B159=0,0,100%),(B159)/B$162)</f>
        <v>8.2476749877630928E-2</v>
      </c>
      <c r="H159" s="54">
        <f t="shared" si="0"/>
        <v>0.1049534085335949</v>
      </c>
      <c r="I159" s="141">
        <f t="shared" si="0"/>
        <v>0.12784336308666858</v>
      </c>
      <c r="J159" s="54">
        <f t="shared" si="0"/>
        <v>0.13460972017673048</v>
      </c>
      <c r="K159" s="53">
        <f t="shared" si="0"/>
        <v>0.13924870466321243</v>
      </c>
      <c r="L159" s="11"/>
    </row>
    <row r="160" spans="1:12" ht="26.4" x14ac:dyDescent="0.3">
      <c r="A160" s="74" t="s">
        <v>228</v>
      </c>
      <c r="B160" s="8">
        <v>1213</v>
      </c>
      <c r="C160" s="8">
        <v>1606</v>
      </c>
      <c r="D160" s="8">
        <v>1299</v>
      </c>
      <c r="E160" s="8">
        <v>1446</v>
      </c>
      <c r="F160" s="9">
        <v>1030</v>
      </c>
      <c r="G160" s="52">
        <f>IF(B$162=0,IF(B160=0,0,100%),(B160)/B$162)</f>
        <v>0.29686735193343122</v>
      </c>
      <c r="H160" s="54">
        <f t="shared" si="0"/>
        <v>0.39382050024521825</v>
      </c>
      <c r="I160" s="141">
        <f t="shared" si="0"/>
        <v>0.37402821767923983</v>
      </c>
      <c r="J160" s="54">
        <f t="shared" si="0"/>
        <v>0.42592047128129601</v>
      </c>
      <c r="K160" s="53">
        <f t="shared" si="0"/>
        <v>0.33354922279792748</v>
      </c>
      <c r="L160" s="11"/>
    </row>
    <row r="161" spans="1:12" ht="13.2" x14ac:dyDescent="0.3">
      <c r="A161" s="74" t="s">
        <v>229</v>
      </c>
      <c r="B161" s="8">
        <v>840</v>
      </c>
      <c r="C161" s="8">
        <v>600</v>
      </c>
      <c r="D161" s="8">
        <v>453</v>
      </c>
      <c r="E161" s="8">
        <v>424</v>
      </c>
      <c r="F161" s="9">
        <v>496</v>
      </c>
      <c r="G161" s="52">
        <f>IF(B$162=0,IF(B161=0,0,100%),(B161)/B$162)</f>
        <v>0.20558002936857561</v>
      </c>
      <c r="H161" s="54">
        <f t="shared" si="0"/>
        <v>0.14713094654242276</v>
      </c>
      <c r="I161" s="141">
        <f t="shared" si="0"/>
        <v>0.13043478260869565</v>
      </c>
      <c r="J161" s="54">
        <f t="shared" si="0"/>
        <v>0.12488954344624448</v>
      </c>
      <c r="K161" s="53">
        <f t="shared" si="0"/>
        <v>0.16062176165803108</v>
      </c>
      <c r="L161" s="11"/>
    </row>
    <row r="162" spans="1:12" ht="26.4" x14ac:dyDescent="0.3">
      <c r="A162" s="172" t="s">
        <v>230</v>
      </c>
      <c r="B162" s="8">
        <f>SUM(B158:B161)</f>
        <v>4086</v>
      </c>
      <c r="C162" s="8">
        <f>SUM(C158:C161)</f>
        <v>4078</v>
      </c>
      <c r="D162" s="8">
        <f>SUM(D158:D161)</f>
        <v>3473</v>
      </c>
      <c r="E162" s="8">
        <f>SUM(E158:E161)</f>
        <v>3395</v>
      </c>
      <c r="F162" s="8">
        <f>SUM(F158:F161)</f>
        <v>3088</v>
      </c>
      <c r="G162" s="52">
        <f>IF(B156=0,IF(B162=0,0,100%),(B162)/B156)</f>
        <v>1</v>
      </c>
      <c r="H162" s="54">
        <f>IF(C156=0,IF(C162=0,0,100%),(C162)/C156)</f>
        <v>1</v>
      </c>
      <c r="I162" s="141">
        <f>IF(D156=0,IF(D162=0,0,100%),(D162)/D156)</f>
        <v>1</v>
      </c>
      <c r="J162" s="54">
        <f>IF(E156=0,IF(E162=0,0,100%),(E162)/E156)</f>
        <v>1</v>
      </c>
      <c r="K162" s="53">
        <f>IF(F156=0,IF(F162=0,0,100%),(F162)/F156)</f>
        <v>1</v>
      </c>
      <c r="L162" s="11"/>
    </row>
  </sheetData>
  <phoneticPr fontId="0" type="noConversion"/>
  <conditionalFormatting sqref="G10:K162">
    <cfRule type="cellIs" dxfId="4" priority="1" operator="lessThan">
      <formula>0</formula>
    </cfRule>
  </conditionalFormatting>
  <hyperlinks>
    <hyperlink ref="I5" location="TOC!A1" display="Table of Content"/>
  </hyperlinks>
  <pageMargins left="0.62992125984252001" right="0.62992125984252001" top="0.74803149606299202" bottom="0.74803149606299202" header="0.31496062992126" footer="0.31496062992126"/>
  <pageSetup orientation="landscape"/>
  <headerFooter>
    <oddHeader>&amp;L&amp;"Arial,Regular"&amp;8NORS Multi-Year Complaints Trend Report</oddHeader>
    <oddFooter>&amp;L&amp;"Arial,Regular"&amp;7Included in Report: {0}
Excluded from Report: {1}
&amp;C&amp;"Arial,Regular"&amp;7
&amp;R&amp;7&amp;P of &amp;N</oddFooter>
    <firstFooter>&amp;L&amp;"Arial,Regular"&amp;8Minor Complaint Codes Information - BC and Others &amp;C&amp;"Arial,Regular"&amp;8&amp;D &amp;T &amp;R&amp;"Arial,Regular"&amp;8&amp;P of &amp;N</firstFooter>
  </headerFooter>
  <rowBreaks count="6" manualBreakCount="6">
    <brk id="25" max="1048575" man="1"/>
    <brk id="47" max="1048575" man="1"/>
    <brk id="66" max="1048575" man="1"/>
    <brk id="94" max="1048575" man="1"/>
    <brk id="116" max="1048575" man="1"/>
    <brk id="141" max="104857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showGridLines="0" zoomScaleNormal="100" workbookViewId="0">
      <selection activeCell="D1" sqref="D1"/>
    </sheetView>
  </sheetViews>
  <sheetFormatPr defaultColWidth="11.44140625" defaultRowHeight="13.8" x14ac:dyDescent="0.3"/>
  <cols>
    <col min="1" max="1" width="37.88671875" style="113" customWidth="1"/>
    <col min="2" max="2" width="8.33203125" style="90" customWidth="1"/>
    <col min="3" max="5" width="8.44140625" style="90" customWidth="1"/>
    <col min="6" max="6" width="8.33203125" style="90" customWidth="1"/>
    <col min="7" max="11" width="8.6640625" style="90" customWidth="1"/>
    <col min="12" max="12" width="11.44140625" style="89" customWidth="1"/>
    <col min="13" max="16384" width="11.44140625" style="89"/>
  </cols>
  <sheetData>
    <row r="1" spans="1:12" x14ac:dyDescent="0.3">
      <c r="A1" s="55" t="str">
        <f>'Major ComplaintCategories-All'!A1</f>
        <v xml:space="preserve">NORS Multi-Year Complaint Trends Report </v>
      </c>
      <c r="B1" s="55"/>
      <c r="C1" s="55"/>
      <c r="D1" s="55" t="str">
        <f>'Closed Cases'!E1</f>
        <v>FY 2015, 2016, 2017, 2018, 2019</v>
      </c>
      <c r="E1" s="55"/>
      <c r="F1" s="55"/>
      <c r="G1" s="55"/>
      <c r="H1" s="55" t="s">
        <v>84</v>
      </c>
      <c r="I1" s="55"/>
      <c r="J1" s="56"/>
      <c r="K1" s="55"/>
      <c r="L1" s="55"/>
    </row>
    <row r="2" spans="1:12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3">
      <c r="A3" s="58" t="s">
        <v>1</v>
      </c>
      <c r="B3" s="55"/>
      <c r="C3" s="55"/>
      <c r="D3" s="55"/>
      <c r="E3" s="55"/>
      <c r="F3" s="55"/>
      <c r="G3" s="55"/>
      <c r="H3" s="55"/>
      <c r="I3" s="55" t="str">
        <f ca="1">"Date: " &amp; TEXT(TODAY(),"m/d/yyyy")</f>
        <v>Date: 8/14/2020</v>
      </c>
      <c r="J3" s="55"/>
      <c r="K3" s="55"/>
      <c r="L3" s="55"/>
    </row>
    <row r="4" spans="1:12" x14ac:dyDescent="0.3">
      <c r="A4" s="90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3">
      <c r="A5" s="90" t="s">
        <v>3</v>
      </c>
      <c r="B5" s="58"/>
      <c r="C5" s="58"/>
      <c r="D5" s="58"/>
      <c r="E5" s="58"/>
      <c r="F5" s="58"/>
      <c r="G5" s="58"/>
      <c r="H5" s="58"/>
      <c r="I5" s="87" t="s">
        <v>4</v>
      </c>
      <c r="J5" s="58"/>
      <c r="K5" s="58"/>
      <c r="L5" s="58"/>
    </row>
    <row r="6" spans="1:12" x14ac:dyDescent="0.3">
      <c r="A6" s="91" t="s">
        <v>67</v>
      </c>
      <c r="B6" s="92"/>
      <c r="C6" s="93"/>
      <c r="D6" s="93"/>
      <c r="E6" s="93"/>
      <c r="F6" s="94" t="s">
        <v>43</v>
      </c>
      <c r="G6" s="93"/>
      <c r="H6" s="93"/>
      <c r="I6" s="93"/>
      <c r="J6" s="93"/>
      <c r="K6" s="95"/>
    </row>
    <row r="7" spans="1:12" x14ac:dyDescent="0.3">
      <c r="A7" s="96" t="s">
        <v>3</v>
      </c>
      <c r="B7" s="66">
        <f>'Closed Cases'!B7</f>
        <v>2015</v>
      </c>
      <c r="C7" s="66">
        <f>'Closed Cases'!C7</f>
        <v>2016</v>
      </c>
      <c r="D7" s="66">
        <f>'Closed Cases'!D7</f>
        <v>2017</v>
      </c>
      <c r="E7" s="66">
        <f>'Closed Cases'!E7</f>
        <v>2018</v>
      </c>
      <c r="F7" s="67">
        <f>'Closed Cases'!F7</f>
        <v>2019</v>
      </c>
      <c r="G7" s="68">
        <f>'Closed Cases'!B7</f>
        <v>2015</v>
      </c>
      <c r="H7" s="66">
        <f>'Closed Cases'!C7</f>
        <v>2016</v>
      </c>
      <c r="I7" s="66">
        <f>'Closed Cases'!D7</f>
        <v>2017</v>
      </c>
      <c r="J7" s="66">
        <f>'Closed Cases'!E7</f>
        <v>2018</v>
      </c>
      <c r="K7" s="66">
        <f>'Closed Cases'!F7</f>
        <v>2019</v>
      </c>
    </row>
    <row r="8" spans="1:12" x14ac:dyDescent="0.3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2" x14ac:dyDescent="0.3">
      <c r="A9" s="196" t="s">
        <v>7</v>
      </c>
      <c r="B9" s="97">
        <f>SUM('Dispositions-NF'!B9,'Dispositions-BC'!B9,'Dispositions-OT'!B9)</f>
        <v>129559</v>
      </c>
      <c r="C9" s="97">
        <f>SUM('Dispositions-NF'!C9,'Dispositions-BC'!C9,'Dispositions-OT'!C9)</f>
        <v>128750</v>
      </c>
      <c r="D9" s="97">
        <f>SUM('Dispositions-NF'!D9,'Dispositions-BC'!D9,'Dispositions-OT'!D9)</f>
        <v>128091</v>
      </c>
      <c r="E9" s="97">
        <f>SUM('Dispositions-NF'!E9,'Dispositions-BC'!E9,'Dispositions-OT'!E9)</f>
        <v>123066</v>
      </c>
      <c r="F9" s="97">
        <f>SUM('Dispositions-NF'!F9,'Dispositions-BC'!F9,'Dispositions-OT'!F9)</f>
        <v>123863</v>
      </c>
      <c r="G9" s="68"/>
      <c r="H9" s="66"/>
      <c r="I9" s="66"/>
      <c r="J9" s="66"/>
      <c r="K9" s="66"/>
    </row>
    <row r="10" spans="1:12" x14ac:dyDescent="0.3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2" x14ac:dyDescent="0.3">
      <c r="A11" s="96" t="s">
        <v>69</v>
      </c>
      <c r="B11" s="97">
        <f>SUM(B16:B24)</f>
        <v>199238</v>
      </c>
      <c r="C11" s="97">
        <f>SUM(C16:C24)</f>
        <v>199493</v>
      </c>
      <c r="D11" s="97">
        <f>SUM(D16:D24)</f>
        <v>201460</v>
      </c>
      <c r="E11" s="97">
        <f>SUM(E16:E24)</f>
        <v>194516</v>
      </c>
      <c r="F11" s="97">
        <f>SUM(F16:F24)</f>
        <v>198502</v>
      </c>
      <c r="G11" s="98"/>
      <c r="H11" s="99"/>
      <c r="I11" s="99"/>
      <c r="J11" s="99"/>
      <c r="K11" s="99"/>
    </row>
    <row r="12" spans="1:12" x14ac:dyDescent="0.3">
      <c r="A12" s="96"/>
      <c r="B12" s="97"/>
      <c r="C12" s="97"/>
      <c r="D12" s="97"/>
      <c r="E12" s="97"/>
      <c r="F12" s="101"/>
      <c r="G12" s="98"/>
      <c r="H12" s="99"/>
      <c r="I12" s="99"/>
      <c r="J12" s="99"/>
      <c r="K12" s="99"/>
    </row>
    <row r="13" spans="1:12" x14ac:dyDescent="0.3">
      <c r="A13" s="100" t="s">
        <v>70</v>
      </c>
      <c r="B13" s="102">
        <f>SUM('Dispositions-NF'!B13,'Dispositions-BC'!B13,'Dispositions-OT'!B13)</f>
        <v>142009</v>
      </c>
      <c r="C13" s="102">
        <f>SUM('Dispositions-NF'!C13,'Dispositions-BC'!C13,'Dispositions-OT'!C13)</f>
        <v>140160</v>
      </c>
      <c r="D13" s="102">
        <f>SUM('Dispositions-NF'!D13,'Dispositions-BC'!D13,'Dispositions-OT'!D13)</f>
        <v>142570</v>
      </c>
      <c r="E13" s="102">
        <f>SUM('Dispositions-NF'!E13,'Dispositions-BC'!E13,'Dispositions-OT'!E13)</f>
        <v>136065</v>
      </c>
      <c r="F13" s="102">
        <f>SUM('Dispositions-NF'!F13,'Dispositions-BC'!F13,'Dispositions-OT'!F13)</f>
        <v>140923</v>
      </c>
      <c r="G13" s="104">
        <f>IF(B11=0,IF(B13=0,0,100%),(B13)/B11)</f>
        <v>0.71276061795440626</v>
      </c>
      <c r="H13" s="117">
        <f>IF(C11=0,IF(C13=0,0,100%),(C13)/C11)</f>
        <v>0.7025810429438627</v>
      </c>
      <c r="I13" s="120">
        <f>IF(D11=0,IF(D13=0,0,100%),(D13)/D11)</f>
        <v>0.70768390747542942</v>
      </c>
      <c r="J13" s="118">
        <f>IF(E11=0,IF(E13=0,0,100%),(E13)/E11)</f>
        <v>0.69950543914125318</v>
      </c>
      <c r="K13" s="116">
        <f>IF(F11=0,IF(F13=0,0,100%),(F13)/F11)</f>
        <v>0.70993239362827576</v>
      </c>
    </row>
    <row r="14" spans="1:12" x14ac:dyDescent="0.3">
      <c r="A14" s="96"/>
      <c r="B14" s="106"/>
      <c r="C14" s="106"/>
      <c r="D14" s="106"/>
      <c r="E14" s="106"/>
      <c r="F14" s="107"/>
      <c r="G14" s="108"/>
      <c r="H14" s="106"/>
      <c r="I14" s="106"/>
      <c r="J14" s="106"/>
      <c r="K14" s="106"/>
    </row>
    <row r="15" spans="1:12" x14ac:dyDescent="0.3">
      <c r="A15" s="96" t="s">
        <v>71</v>
      </c>
      <c r="B15" s="109"/>
      <c r="C15" s="109"/>
      <c r="D15" s="109"/>
      <c r="E15" s="109"/>
      <c r="F15" s="110"/>
      <c r="G15" s="98"/>
      <c r="H15" s="99"/>
      <c r="I15" s="99"/>
      <c r="J15" s="99"/>
      <c r="K15" s="99"/>
    </row>
    <row r="16" spans="1:12" ht="26.4" x14ac:dyDescent="0.3">
      <c r="A16" s="100" t="s">
        <v>72</v>
      </c>
      <c r="B16" s="109">
        <f>SUM('Dispositions-NF'!B16,'Dispositions-BC'!B16,'Dispositions-OT'!B16)</f>
        <v>429</v>
      </c>
      <c r="C16" s="109">
        <f>SUM('Dispositions-NF'!C16,'Dispositions-BC'!C16,'Dispositions-OT'!C16)</f>
        <v>433</v>
      </c>
      <c r="D16" s="109">
        <f>SUM('Dispositions-NF'!D16,'Dispositions-BC'!D16,'Dispositions-OT'!D16)</f>
        <v>403</v>
      </c>
      <c r="E16" s="109">
        <f>SUM('Dispositions-NF'!E16,'Dispositions-BC'!E16,'Dispositions-OT'!E16)</f>
        <v>493</v>
      </c>
      <c r="F16" s="109">
        <f>SUM('Dispositions-NF'!F16,'Dispositions-BC'!F16,'Dispositions-OT'!F16)</f>
        <v>559</v>
      </c>
      <c r="G16" s="119">
        <f>IF(B11=0,IF(B16=0,0,100%),(B16)/B11)</f>
        <v>2.1532037061203183E-3</v>
      </c>
      <c r="H16" s="120">
        <f>IF(C11=0,IF(C16=0,0,100%),(C16)/C11)</f>
        <v>2.1705022231356488E-3</v>
      </c>
      <c r="I16" s="118">
        <f>IF(D11=0,IF(D16=0,0,100%),(D16)/D11)</f>
        <v>2.0003971011615211E-3</v>
      </c>
      <c r="J16" s="116">
        <f>IF(E11=0,IF(E16=0,0,100%),(E16)/E11)</f>
        <v>2.5344958769458552E-3</v>
      </c>
      <c r="K16" s="116">
        <f>IF(F11=0,IF(F16=0,0,100%),(F16)/F11)</f>
        <v>2.8160925330727145E-3</v>
      </c>
      <c r="L16" s="115"/>
    </row>
    <row r="17" spans="1:12" ht="26.4" x14ac:dyDescent="0.3">
      <c r="A17" s="100" t="s">
        <v>73</v>
      </c>
      <c r="B17" s="109">
        <f>SUM('Dispositions-NF'!B17,'Dispositions-BC'!B17,'Dispositions-OT'!B17)</f>
        <v>8968</v>
      </c>
      <c r="C17" s="109">
        <f>SUM('Dispositions-NF'!C17,'Dispositions-BC'!C17,'Dispositions-OT'!C17)</f>
        <v>8986</v>
      </c>
      <c r="D17" s="109">
        <f>SUM('Dispositions-NF'!D17,'Dispositions-BC'!D17,'Dispositions-OT'!D17)</f>
        <v>9976</v>
      </c>
      <c r="E17" s="109">
        <f>SUM('Dispositions-NF'!E17,'Dispositions-BC'!E17,'Dispositions-OT'!E17)</f>
        <v>9182</v>
      </c>
      <c r="F17" s="109">
        <f>SUM('Dispositions-NF'!F17,'Dispositions-BC'!F17,'Dispositions-OT'!F17)</f>
        <v>10785</v>
      </c>
      <c r="G17" s="119">
        <f>IF(B11=0,IF(B17=0,0,100%),(B17)/B11)</f>
        <v>4.5011493791345024E-2</v>
      </c>
      <c r="H17" s="120">
        <f>IF(C11=0,IF(C17=0,0,100%),(C17)/C11)</f>
        <v>4.5044187014080694E-2</v>
      </c>
      <c r="I17" s="118">
        <f>IF(D11=0,IF(D17=0,0,100%),(D17)/D11)</f>
        <v>4.9518514841655911E-2</v>
      </c>
      <c r="J17" s="116">
        <f>IF(E11=0,IF(E17=0,0,100%),(E17)/E11)</f>
        <v>4.7204343087458099E-2</v>
      </c>
      <c r="K17" s="116">
        <f>IF(F11=0,IF(F17=0,0,100%),(F17)/F11)</f>
        <v>5.4331946277619371E-2</v>
      </c>
      <c r="L17" s="115"/>
    </row>
    <row r="18" spans="1:12" x14ac:dyDescent="0.3">
      <c r="A18" s="100" t="s">
        <v>74</v>
      </c>
      <c r="B18" s="109">
        <f>SUM('Dispositions-NF'!B18,'Dispositions-BC'!B18,'Dispositions-OT'!B18)</f>
        <v>8212</v>
      </c>
      <c r="C18" s="109">
        <f>SUM('Dispositions-NF'!C18,'Dispositions-BC'!C18,'Dispositions-OT'!C18)</f>
        <v>8959</v>
      </c>
      <c r="D18" s="109">
        <f>SUM('Dispositions-NF'!D18,'Dispositions-BC'!D18,'Dispositions-OT'!D18)</f>
        <v>9600</v>
      </c>
      <c r="E18" s="109">
        <f>SUM('Dispositions-NF'!E18,'Dispositions-BC'!E18,'Dispositions-OT'!E18)</f>
        <v>8711</v>
      </c>
      <c r="F18" s="109">
        <f>SUM('Dispositions-NF'!F18,'Dispositions-BC'!F18,'Dispositions-OT'!F18)</f>
        <v>9755</v>
      </c>
      <c r="G18" s="119">
        <f>IF(B11=0,IF(B18=0,0,100%),(B18)/B11)</f>
        <v>4.1217036910629501E-2</v>
      </c>
      <c r="H18" s="120">
        <f>IF(C11=0,IF(C18=0,0,100%),(C18)/C11)</f>
        <v>4.4908843919335514E-2</v>
      </c>
      <c r="I18" s="118">
        <f>IF(D11=0,IF(D18=0,0,100%),(D18)/D11)</f>
        <v>4.7652139382507695E-2</v>
      </c>
      <c r="J18" s="116">
        <f>IF(E11=0,IF(E18=0,0,100%),(E18)/E11)</f>
        <v>4.4782948446400295E-2</v>
      </c>
      <c r="K18" s="116">
        <f>IF(F11=0,IF(F18=0,0,100%),(F18)/F11)</f>
        <v>4.9143081681796659E-2</v>
      </c>
    </row>
    <row r="19" spans="1:12" ht="26.4" x14ac:dyDescent="0.3">
      <c r="A19" s="100" t="s">
        <v>75</v>
      </c>
      <c r="B19" s="109">
        <f>SUM('Dispositions-NF'!B19,'Dispositions-BC'!B19,'Dispositions-OT'!B19)</f>
        <v>9422</v>
      </c>
      <c r="C19" s="109">
        <f>SUM('Dispositions-NF'!C19,'Dispositions-BC'!C19,'Dispositions-OT'!C19)</f>
        <v>8372</v>
      </c>
      <c r="D19" s="109">
        <f>SUM('Dispositions-NF'!D19,'Dispositions-BC'!D19,'Dispositions-OT'!D19)</f>
        <v>6258</v>
      </c>
      <c r="E19" s="109">
        <f>SUM('Dispositions-NF'!E19,'Dispositions-BC'!E19,'Dispositions-OT'!E19)</f>
        <v>6202</v>
      </c>
      <c r="F19" s="109">
        <f>SUM('Dispositions-NF'!F19,'Dispositions-BC'!F19,'Dispositions-OT'!F19)</f>
        <v>7406</v>
      </c>
      <c r="G19" s="119">
        <f>IF(B11=0,IF(B19=0,0,100%),(B19)/B11)</f>
        <v>4.7290175568917577E-2</v>
      </c>
      <c r="H19" s="120">
        <f>IF(C11=0,IF(C19=0,0,100%),(C19)/C11)</f>
        <v>4.196638478543107E-2</v>
      </c>
      <c r="I19" s="118">
        <f>IF(D11=0,IF(D19=0,0,100%),(D19)/D11)</f>
        <v>3.1063238359972201E-2</v>
      </c>
      <c r="J19" s="116">
        <f>IF(E11=0,IF(E19=0,0,100%),(E19)/E11)</f>
        <v>3.1884266589894919E-2</v>
      </c>
      <c r="K19" s="116">
        <f>IF(F11=0,IF(F19=0,0,100%),(F19)/F11)</f>
        <v>3.7309447763750489E-2</v>
      </c>
    </row>
    <row r="20" spans="1:12" ht="26.4" x14ac:dyDescent="0.3">
      <c r="A20" s="100" t="s">
        <v>76</v>
      </c>
      <c r="B20" s="109">
        <f>SUM('Dispositions-NF'!B20,'Dispositions-BC'!B20,'Dispositions-OT'!B20)</f>
        <v>317</v>
      </c>
      <c r="C20" s="109">
        <f>SUM('Dispositions-NF'!C20,'Dispositions-BC'!C20,'Dispositions-OT'!C20)</f>
        <v>313</v>
      </c>
      <c r="D20" s="109">
        <f>SUM('Dispositions-NF'!D20,'Dispositions-BC'!D20,'Dispositions-OT'!D20)</f>
        <v>330</v>
      </c>
      <c r="E20" s="109">
        <f>SUM('Dispositions-NF'!E20,'Dispositions-BC'!E20,'Dispositions-OT'!E20)</f>
        <v>240</v>
      </c>
      <c r="F20" s="109">
        <f>SUM('Dispositions-NF'!F20,'Dispositions-BC'!F20,'Dispositions-OT'!F20)</f>
        <v>275</v>
      </c>
      <c r="G20" s="119">
        <f>IF(B11=0,IF(B20=0,0,100%),(B20)/B11)</f>
        <v>1.5910619460143146E-3</v>
      </c>
      <c r="H20" s="120">
        <f>IF(C11=0,IF(C20=0,0,100%),(C20)/C11)</f>
        <v>1.5689773576015198E-3</v>
      </c>
      <c r="I20" s="118">
        <f>IF(D11=0,IF(D20=0,0,100%),(D20)/D11)</f>
        <v>1.6380422912737019E-3</v>
      </c>
      <c r="J20" s="116">
        <f>IF(E11=0,IF(E20=0,0,100%),(E20)/E11)</f>
        <v>1.2338316642332764E-3</v>
      </c>
      <c r="K20" s="116">
        <f>IF(F11=0,IF(F20=0,0,100%),(F20)/F11)</f>
        <v>1.385376469758491E-3</v>
      </c>
    </row>
    <row r="21" spans="1:12" ht="26.4" x14ac:dyDescent="0.3">
      <c r="A21" s="100" t="s">
        <v>77</v>
      </c>
      <c r="B21" s="109">
        <f>SUM('Dispositions-NF'!B21,'Dispositions-BC'!B21,'Dispositions-OT'!B21)</f>
        <v>1601</v>
      </c>
      <c r="C21" s="109">
        <f>SUM('Dispositions-NF'!C21,'Dispositions-BC'!C21,'Dispositions-OT'!C21)</f>
        <v>1458</v>
      </c>
      <c r="D21" s="109">
        <f>SUM('Dispositions-NF'!D21,'Dispositions-BC'!D21,'Dispositions-OT'!D21)</f>
        <v>1223</v>
      </c>
      <c r="E21" s="109">
        <f>SUM('Dispositions-NF'!E21,'Dispositions-BC'!E21,'Dispositions-OT'!E21)</f>
        <v>1041</v>
      </c>
      <c r="F21" s="109">
        <f>SUM('Dispositions-NF'!F21,'Dispositions-BC'!F21,'Dispositions-OT'!F21)</f>
        <v>1034</v>
      </c>
      <c r="G21" s="119">
        <f>IF(B11=0,IF(B21=0,0,100%),(B21)/B11)</f>
        <v>8.0356156958010013E-3</v>
      </c>
      <c r="H21" s="120">
        <f>IF(C11=0,IF(C21=0,0,100%),(C21)/C11)</f>
        <v>7.3085271162396676E-3</v>
      </c>
      <c r="I21" s="118">
        <f>IF(D11=0,IF(D21=0,0,100%),(D21)/D11)</f>
        <v>6.0706840067507196E-3</v>
      </c>
      <c r="J21" s="116">
        <f>IF(E11=0,IF(E21=0,0,100%),(E21)/E11)</f>
        <v>5.3517448436118369E-3</v>
      </c>
      <c r="K21" s="116">
        <f>IF(F11=0,IF(F21=0,0,100%),(F21)/F11)</f>
        <v>5.2090155262919267E-3</v>
      </c>
    </row>
    <row r="22" spans="1:12" x14ac:dyDescent="0.3">
      <c r="A22" s="100" t="s">
        <v>78</v>
      </c>
      <c r="B22" s="109">
        <f>SUM('Dispositions-NF'!B22,'Dispositions-BC'!B22,'Dispositions-OT'!B22)</f>
        <v>23642</v>
      </c>
      <c r="C22" s="109">
        <f>SUM('Dispositions-NF'!C22,'Dispositions-BC'!C22,'Dispositions-OT'!C22)</f>
        <v>25117</v>
      </c>
      <c r="D22" s="109">
        <f>SUM('Dispositions-NF'!D22,'Dispositions-BC'!D22,'Dispositions-OT'!D22)</f>
        <v>25669</v>
      </c>
      <c r="E22" s="109">
        <f>SUM('Dispositions-NF'!E22,'Dispositions-BC'!E22,'Dispositions-OT'!E22)</f>
        <v>24653</v>
      </c>
      <c r="F22" s="109">
        <f>SUM('Dispositions-NF'!F22,'Dispositions-BC'!F22,'Dispositions-OT'!F22)</f>
        <v>26684</v>
      </c>
      <c r="G22" s="119">
        <f>IF(B11=0,IF(B22=0,0,100%),(B22)/B11)</f>
        <v>0.11866210261094771</v>
      </c>
      <c r="H22" s="120">
        <f>IF(C11=0,IF(C22=0,0,100%),(C22)/C11)</f>
        <v>0.12590416706350599</v>
      </c>
      <c r="I22" s="118">
        <f>IF(D11=0,IF(D22=0,0,100%),(D22)/D11)</f>
        <v>0.12741487143849894</v>
      </c>
      <c r="J22" s="116">
        <f>IF(E11=0,IF(E22=0,0,100%),(E22)/E11)</f>
        <v>0.12674021674309568</v>
      </c>
      <c r="K22" s="116">
        <f>IF(F11=0,IF(F22=0,0,100%),(F22)/F11)</f>
        <v>0.13442685716012936</v>
      </c>
    </row>
    <row r="23" spans="1:12" ht="26.4" x14ac:dyDescent="0.3">
      <c r="A23" s="100" t="s">
        <v>79</v>
      </c>
      <c r="B23" s="109">
        <f>SUM('Dispositions-NF'!B23,'Dispositions-BC'!B23,'Dispositions-OT'!B23)</f>
        <v>29678</v>
      </c>
      <c r="C23" s="109">
        <f>SUM('Dispositions-NF'!C23,'Dispositions-BC'!C23,'Dispositions-OT'!C23)</f>
        <v>29374</v>
      </c>
      <c r="D23" s="109">
        <f>SUM('Dispositions-NF'!D23,'Dispositions-BC'!D23,'Dispositions-OT'!D23)</f>
        <v>31014</v>
      </c>
      <c r="E23" s="109">
        <f>SUM('Dispositions-NF'!E23,'Dispositions-BC'!E23,'Dispositions-OT'!E23)</f>
        <v>29846</v>
      </c>
      <c r="F23" s="109">
        <f>SUM('Dispositions-NF'!F23,'Dispositions-BC'!F23,'Dispositions-OT'!F23)</f>
        <v>29875</v>
      </c>
      <c r="G23" s="119">
        <f>IF(B11=0,IF(B23=0,0,100%),(B23)/B11)</f>
        <v>0.14895752818237484</v>
      </c>
      <c r="H23" s="120">
        <f>IF(C11=0,IF(C23=0,0,100%),(C23)/C11)</f>
        <v>0.14724326166832921</v>
      </c>
      <c r="I23" s="118">
        <f>IF(D11=0,IF(D23=0,0,100%),(D23)/D11)</f>
        <v>0.15394619279261393</v>
      </c>
      <c r="J23" s="116">
        <f>IF(E11=0,IF(E23=0,0,100%),(E23)/E11)</f>
        <v>0.1534372493779432</v>
      </c>
      <c r="K23" s="116">
        <f>IF(F11=0,IF(F23=0,0,100%),(F23)/F11)</f>
        <v>0.15050226194194516</v>
      </c>
    </row>
    <row r="24" spans="1:12" ht="26.4" x14ac:dyDescent="0.3">
      <c r="A24" s="100" t="s">
        <v>80</v>
      </c>
      <c r="B24" s="109">
        <f>SUM('Dispositions-NF'!B24,'Dispositions-BC'!B24,'Dispositions-OT'!B24)</f>
        <v>116969</v>
      </c>
      <c r="C24" s="109">
        <f>SUM('Dispositions-NF'!C24,'Dispositions-BC'!C24,'Dispositions-OT'!C24)</f>
        <v>116481</v>
      </c>
      <c r="D24" s="109">
        <f>SUM('Dispositions-NF'!D24,'Dispositions-BC'!D24,'Dispositions-OT'!D24)</f>
        <v>116987</v>
      </c>
      <c r="E24" s="109">
        <f>SUM('Dispositions-NF'!E24,'Dispositions-BC'!E24,'Dispositions-OT'!E24)</f>
        <v>114148</v>
      </c>
      <c r="F24" s="109">
        <f>SUM('Dispositions-NF'!F24,'Dispositions-BC'!F24,'Dispositions-OT'!F24)</f>
        <v>112129</v>
      </c>
      <c r="G24" s="119">
        <f>IF(B11=0,IF(B24=0,0,100%),(B24)/B11)</f>
        <v>0.58708178158784974</v>
      </c>
      <c r="H24" s="120">
        <f>IF(C11=0,IF(C24=0,0,100%),(C24)/C11)</f>
        <v>0.58388514885234066</v>
      </c>
      <c r="I24" s="118">
        <f>IF(D11=0,IF(D24=0,0,100%),(D24)/D11)</f>
        <v>0.58069591978556534</v>
      </c>
      <c r="J24" s="116">
        <f>IF(E11=0,IF(E24=0,0,100%),(E24)/E11)</f>
        <v>0.58683090337041688</v>
      </c>
      <c r="K24" s="116">
        <f>IF(F11=0,IF(F24=0,0,100%),(F24)/F11)</f>
        <v>0.56487592064563585</v>
      </c>
    </row>
    <row r="33" spans="1:11" x14ac:dyDescent="0.3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3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x14ac:dyDescent="0.3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3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x14ac:dyDescent="0.3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x14ac:dyDescent="0.3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3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x14ac:dyDescent="0.3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3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3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x14ac:dyDescent="0.3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x14ac:dyDescent="0.3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x14ac:dyDescent="0.3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x14ac:dyDescent="0.3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3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x14ac:dyDescent="0.3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x14ac:dyDescent="0.3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x14ac:dyDescent="0.3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x14ac:dyDescent="0.3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x14ac:dyDescent="0.3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x14ac:dyDescent="0.3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x14ac:dyDescent="0.3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x14ac:dyDescent="0.3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x14ac:dyDescent="0.3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x14ac:dyDescent="0.3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x14ac:dyDescent="0.3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x14ac:dyDescent="0.3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x14ac:dyDescent="0.3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x14ac:dyDescent="0.3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x14ac:dyDescent="0.3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x14ac:dyDescent="0.3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x14ac:dyDescent="0.3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x14ac:dyDescent="0.3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x14ac:dyDescent="0.3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x14ac:dyDescent="0.3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x14ac:dyDescent="0.3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x14ac:dyDescent="0.3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x14ac:dyDescent="0.3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x14ac:dyDescent="0.3">
      <c r="A71" s="112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x14ac:dyDescent="0.3">
      <c r="A72" s="112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x14ac:dyDescent="0.3">
      <c r="A73" s="112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x14ac:dyDescent="0.3">
      <c r="A74" s="112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x14ac:dyDescent="0.3">
      <c r="A75" s="112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x14ac:dyDescent="0.3">
      <c r="A76" s="112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x14ac:dyDescent="0.3">
      <c r="A77" s="112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x14ac:dyDescent="0.3">
      <c r="A78" s="112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x14ac:dyDescent="0.3">
      <c r="A79" s="112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x14ac:dyDescent="0.3">
      <c r="A80" s="112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x14ac:dyDescent="0.3">
      <c r="A81" s="112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x14ac:dyDescent="0.3">
      <c r="A82" s="11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x14ac:dyDescent="0.3">
      <c r="A83" s="112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x14ac:dyDescent="0.3">
      <c r="A84" s="112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x14ac:dyDescent="0.3">
      <c r="A85" s="112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x14ac:dyDescent="0.3">
      <c r="A86" s="112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x14ac:dyDescent="0.3">
      <c r="A87" s="112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x14ac:dyDescent="0.3">
      <c r="A88" s="112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x14ac:dyDescent="0.3">
      <c r="A89" s="112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x14ac:dyDescent="0.3">
      <c r="A90" s="112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x14ac:dyDescent="0.3">
      <c r="A91" s="112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x14ac:dyDescent="0.3">
      <c r="A92" s="112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x14ac:dyDescent="0.3">
      <c r="A93" s="112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x14ac:dyDescent="0.3">
      <c r="A94" s="112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x14ac:dyDescent="0.3">
      <c r="A95" s="112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x14ac:dyDescent="0.3">
      <c r="A96" s="11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x14ac:dyDescent="0.3">
      <c r="A97" s="112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x14ac:dyDescent="0.3">
      <c r="A98" s="11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x14ac:dyDescent="0.3">
      <c r="A99" s="112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x14ac:dyDescent="0.3">
      <c r="A100" s="112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x14ac:dyDescent="0.3">
      <c r="A101" s="112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x14ac:dyDescent="0.3">
      <c r="A102" s="112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x14ac:dyDescent="0.3">
      <c r="A103" s="112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x14ac:dyDescent="0.3">
      <c r="A104" s="112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x14ac:dyDescent="0.3">
      <c r="A105" s="112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x14ac:dyDescent="0.3">
      <c r="A106" s="112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x14ac:dyDescent="0.3">
      <c r="A107" s="112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x14ac:dyDescent="0.3">
      <c r="A108" s="112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x14ac:dyDescent="0.3">
      <c r="A109" s="112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x14ac:dyDescent="0.3">
      <c r="A110" s="112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x14ac:dyDescent="0.3">
      <c r="A111" s="112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x14ac:dyDescent="0.3">
      <c r="A112" s="112"/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x14ac:dyDescent="0.3">
      <c r="A113" s="112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3">
      <c r="A114" s="112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3">
      <c r="A115" s="112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3">
      <c r="A116" s="112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x14ac:dyDescent="0.3">
      <c r="A117" s="112"/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x14ac:dyDescent="0.3">
      <c r="A118" s="112"/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x14ac:dyDescent="0.3">
      <c r="A119" s="112"/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x14ac:dyDescent="0.3">
      <c r="A120" s="112"/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1" x14ac:dyDescent="0.3">
      <c r="A121" s="112"/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1" x14ac:dyDescent="0.3">
      <c r="A122" s="112"/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x14ac:dyDescent="0.3">
      <c r="A123" s="112"/>
      <c r="B123" s="89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x14ac:dyDescent="0.3">
      <c r="A124" s="112"/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x14ac:dyDescent="0.3">
      <c r="A125" s="112"/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x14ac:dyDescent="0.3">
      <c r="A126" s="112"/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1:11" x14ac:dyDescent="0.3">
      <c r="A127" s="112"/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x14ac:dyDescent="0.3">
      <c r="A128" s="112"/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1" x14ac:dyDescent="0.3">
      <c r="A129" s="112"/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1" x14ac:dyDescent="0.3">
      <c r="A130" s="112"/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x14ac:dyDescent="0.3">
      <c r="A131" s="112"/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x14ac:dyDescent="0.3">
      <c r="A132" s="112"/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x14ac:dyDescent="0.3">
      <c r="A133" s="112"/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1:11" x14ac:dyDescent="0.3">
      <c r="A134" s="112"/>
      <c r="B134" s="89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1" x14ac:dyDescent="0.3">
      <c r="A135" s="112"/>
      <c r="B135" s="89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1" x14ac:dyDescent="0.3">
      <c r="A136" s="112"/>
      <c r="B136" s="89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1:11" x14ac:dyDescent="0.3">
      <c r="A137" s="112"/>
      <c r="B137" s="89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1" x14ac:dyDescent="0.3">
      <c r="A138" s="112"/>
      <c r="B138" s="89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1:11" x14ac:dyDescent="0.3">
      <c r="A139" s="112"/>
      <c r="B139" s="89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1:11" x14ac:dyDescent="0.3">
      <c r="A140" s="112"/>
      <c r="B140" s="89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x14ac:dyDescent="0.3">
      <c r="A141" s="112"/>
      <c r="B141" s="89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1:11" x14ac:dyDescent="0.3">
      <c r="A142" s="112"/>
      <c r="B142" s="89"/>
      <c r="C142" s="89"/>
      <c r="D142" s="89"/>
      <c r="E142" s="89"/>
      <c r="F142" s="89"/>
      <c r="G142" s="89"/>
      <c r="H142" s="89"/>
      <c r="I142" s="89"/>
      <c r="J142" s="89"/>
      <c r="K142" s="89"/>
    </row>
  </sheetData>
  <phoneticPr fontId="0" type="noConversion"/>
  <conditionalFormatting sqref="G13:K24">
    <cfRule type="cellIs" dxfId="3" priority="1" operator="lessThan">
      <formula>0</formula>
    </cfRule>
  </conditionalFormatting>
  <hyperlinks>
    <hyperlink ref="I5" location="TOC!A1" display="Table of Content"/>
  </hyperlinks>
  <pageMargins left="0.62992125984252001" right="0.62992125984252001" top="0.74803149606299202" bottom="0.74803149606299202" header="0.31496062992126" footer="0.31496062992126"/>
  <pageSetup orientation="landscape"/>
  <headerFooter>
    <oddHeader>&amp;L&amp;"Arial,Regular"&amp;9NORS Multi-Year Complaints Trend Report</oddHeader>
    <oddFooter>&amp;L&amp;"Arial,Regular"&amp;7Included in Report: {0}
Excluded from Report: {1}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TOC</vt:lpstr>
      <vt:lpstr>Closed Cases</vt:lpstr>
      <vt:lpstr>Major ComplaintCategories-All</vt:lpstr>
      <vt:lpstr>Major ComplaintCategories-NF</vt:lpstr>
      <vt:lpstr>Major ComplaintCategories-BC-OT</vt:lpstr>
      <vt:lpstr>Minor ComplaintCodes-All</vt:lpstr>
      <vt:lpstr>Minor ComplaintCodes-NF</vt:lpstr>
      <vt:lpstr>Minor ComplaintCodes-BC-OT</vt:lpstr>
      <vt:lpstr>Dispositions-ALL</vt:lpstr>
      <vt:lpstr>Dispositions-NF</vt:lpstr>
      <vt:lpstr>Dispositions-BC</vt:lpstr>
      <vt:lpstr>Dispositions-OT</vt:lpstr>
      <vt:lpstr>'Closed Cases'!Print_Area</vt:lpstr>
      <vt:lpstr>'Dispositions-ALL'!Print_Area</vt:lpstr>
      <vt:lpstr>'Dispositions-BC'!Print_Area</vt:lpstr>
      <vt:lpstr>'Dispositions-NF'!Print_Area</vt:lpstr>
      <vt:lpstr>'Dispositions-OT'!Print_Area</vt:lpstr>
      <vt:lpstr>'Major ComplaintCategories-All'!Print_Area</vt:lpstr>
      <vt:lpstr>'Major ComplaintCategories-BC-OT'!Print_Area</vt:lpstr>
      <vt:lpstr>'Major ComplaintCategories-NF'!Print_Area</vt:lpstr>
      <vt:lpstr>'Minor ComplaintCodes-All'!Print_Area</vt:lpstr>
      <vt:lpstr>'Minor ComplaintCodes-BC-OT'!Print_Area</vt:lpstr>
      <vt:lpstr>'Minor ComplaintCodes-NF'!Print_Area</vt:lpstr>
      <vt:lpstr>'Minor ComplaintCodes-All'!Print_Titles</vt:lpstr>
      <vt:lpstr>'Minor ComplaintCodes-BC-OT'!Print_Titles</vt:lpstr>
      <vt:lpstr>'Minor ComplaintCodes-NF'!Print_Titles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Ombudsman Reporting Tool</dc:title>
  <dc:subject>NORS Report</dc:subject>
  <dc:creator>U.S. Administration on Aging</dc:creator>
  <cp:lastModifiedBy>ACL-OLTCOP</cp:lastModifiedBy>
  <cp:lastPrinted>2016-09-02T18:38:05Z</cp:lastPrinted>
  <dcterms:created xsi:type="dcterms:W3CDTF">2014-04-14T12:04:31Z</dcterms:created>
  <dcterms:modified xsi:type="dcterms:W3CDTF">2020-08-14T18:28:08Z</dcterms:modified>
</cp:coreProperties>
</file>