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7955" windowHeight="9975" activeTab="0"/>
  </bookViews>
  <sheets>
    <sheet name="Part 1 A.-D." sheetId="1" r:id="rId1"/>
    <sheet name="Part 1 E. &amp; Part 3 A.-C." sheetId="2" r:id="rId2"/>
    <sheet name="Part 3 D. &amp; ACL Summary" sheetId="3" r:id="rId3"/>
  </sheets>
  <definedNames>
    <definedName name="_xlnm.Print_Area" localSheetId="0">'Part 1 A.-D.'!$A$1:$M$44</definedName>
    <definedName name="_xlnm.Print_Area" localSheetId="1">'Part 1 E. &amp; Part 3 A.-C.'!$A$1:$M$36</definedName>
    <definedName name="_xlnm.Print_Area" localSheetId="2">'Part 3 D. &amp; ACL Summary'!$A$1:$J$27</definedName>
  </definedNames>
  <calcPr fullCalcOnLoad="1"/>
</workbook>
</file>

<file path=xl/sharedStrings.xml><?xml version="1.0" encoding="utf-8"?>
<sst xmlns="http://schemas.openxmlformats.org/spreadsheetml/2006/main" count="138" uniqueCount="121">
  <si>
    <t>1. Resident:</t>
  </si>
  <si>
    <t>2. Relative/friend of resident:</t>
  </si>
  <si>
    <t>3. Non-relative guardian, legal representative:</t>
  </si>
  <si>
    <t>4. Ombudsman/ombudsman volunteer:</t>
  </si>
  <si>
    <t>5. Facility administrator/staff or former staff:</t>
  </si>
  <si>
    <t>6. Other medical:  physician/staff:</t>
  </si>
  <si>
    <t>7. Representative of other health or social service agency or program:</t>
  </si>
  <si>
    <t>8. Unknown/anonymous:</t>
  </si>
  <si>
    <t>9. Other:  Bankers, Clergy, Law Enforcement, Public Officials, etc.:</t>
  </si>
  <si>
    <t>Total number of cases closed:</t>
  </si>
  <si>
    <t>C. Complaints Received</t>
  </si>
  <si>
    <t>Total number of complaints received for cases which were closed:</t>
  </si>
  <si>
    <t>A. Abuse, Gross Neglect, Exploitation</t>
  </si>
  <si>
    <t>B. Access to Information by Resident or Resident's Representative</t>
  </si>
  <si>
    <t>C. Admission, Transfer, Discharge, Eviction</t>
  </si>
  <si>
    <t>D. Autonomy, Choice, Preference, Exercise of Rights, Privacy</t>
  </si>
  <si>
    <t>E. Financial, Property (Except for Financial Exploitation)</t>
  </si>
  <si>
    <t>Resident Care</t>
  </si>
  <si>
    <t>F. Care</t>
  </si>
  <si>
    <t>G. Rehabilitation or Maintenance of Function</t>
  </si>
  <si>
    <t>H. Restraints - Chemical and Physical</t>
  </si>
  <si>
    <t>Quality of Life</t>
  </si>
  <si>
    <t>I. Activities and Social Services</t>
  </si>
  <si>
    <t>J. Dietary</t>
  </si>
  <si>
    <t>K. Environment</t>
  </si>
  <si>
    <t>Administration</t>
  </si>
  <si>
    <t>L. Policies, Procedures, Attitudes, Resources</t>
  </si>
  <si>
    <t>M. Staffing</t>
  </si>
  <si>
    <t>Not Against Facility</t>
  </si>
  <si>
    <t>N. Certification/Licensing Agency</t>
  </si>
  <si>
    <t>O. State Medicaid Agency</t>
  </si>
  <si>
    <t>P. System/Others</t>
  </si>
  <si>
    <t>Total, categories A through P</t>
  </si>
  <si>
    <t>Q. Complaints About Services in Settings Other Than Long-Term Care Facilities or By Outside Provider in Long-Term Care Facilities</t>
  </si>
  <si>
    <t>Total Complaints</t>
  </si>
  <si>
    <t>E. Action on Complaints</t>
  </si>
  <si>
    <t>1. Complaints which were verified:</t>
  </si>
  <si>
    <t>a. For which government policy or regulatory change or legislative action is required to resolve</t>
  </si>
  <si>
    <t>b. Which were not resolved to satisfaction of resident or complainant</t>
  </si>
  <si>
    <t>c. Which were withdrawn by the resident or complainant or resident died before final outcome of complaint investigation</t>
  </si>
  <si>
    <t>e. For which no action was needed or appropriate</t>
  </si>
  <si>
    <t>g. Which were resolved to the satisfaction of resident or complainant</t>
  </si>
  <si>
    <t>Total, by type of facility or setting</t>
  </si>
  <si>
    <t>How many nursing facilities are licensed in your State?</t>
  </si>
  <si>
    <t>How many beds are there in these facilities?</t>
  </si>
  <si>
    <t>How many of the board and care and similar adult care facilities are regulated in your State?</t>
  </si>
  <si>
    <t>Paid program staff:  FTEs</t>
  </si>
  <si>
    <t>Paid clerical staff:  FTEs</t>
  </si>
  <si>
    <t>Volunteer ombudsmen certified to address complaints at close of reporting period</t>
  </si>
  <si>
    <t>Number of Volunteer hours donated</t>
  </si>
  <si>
    <t>Other volunteers (i.e., not certified) at close of reporting period</t>
  </si>
  <si>
    <t>Federal - Older Americans Act (OAA) Title VII, Chapter 2, Ombudsman</t>
  </si>
  <si>
    <t>Federal - Older Americans Act (OAA) Title VII, Chapter 3, Elder Abuse Prevention</t>
  </si>
  <si>
    <t>Federal - OAA Title III provided at State level</t>
  </si>
  <si>
    <t>Federal - OAA Title III provided at AAA level</t>
  </si>
  <si>
    <t>Other Federal</t>
  </si>
  <si>
    <t>State funds</t>
  </si>
  <si>
    <t>Total Program Funding</t>
  </si>
  <si>
    <t>D. Other Ombudsman Activities</t>
  </si>
  <si>
    <t>1. Training for ombudsman staff and volunteers:  number of sessions</t>
  </si>
  <si>
    <t>2. Technical assistance to local ombudsmen and/or volunteers</t>
  </si>
  <si>
    <t>3. Training for facility staff</t>
  </si>
  <si>
    <t>5. Information and consultation to individuals</t>
  </si>
  <si>
    <t>6. Facility Coverage</t>
  </si>
  <si>
    <t>Nursing Facility:</t>
  </si>
  <si>
    <t>Board &amp; Care Facility:</t>
  </si>
  <si>
    <t>7. Participation in Facility Surveys</t>
  </si>
  <si>
    <t>11. Work with media</t>
  </si>
  <si>
    <t>12. Monitoring/work on laws, regulations, government policies and actions</t>
  </si>
  <si>
    <t>ACL Summary</t>
  </si>
  <si>
    <t>% Change</t>
  </si>
  <si>
    <t>Average # of complaints per LTC facility</t>
  </si>
  <si>
    <t># of complaints not resolved</t>
  </si>
  <si>
    <t xml:space="preserve"># of complaints  </t>
  </si>
  <si>
    <t># of consultations (all)</t>
  </si>
  <si>
    <t>Year Over Year % 
Diff</t>
  </si>
  <si>
    <t>Part I - Cases, Complainants and Complaints
A. Cases Opened</t>
  </si>
  <si>
    <t>B. Cases Closed, by Type of Facility
Complainants:</t>
  </si>
  <si>
    <t>Part III - Program Information and Activities
B.2. Staff and Volunteers</t>
  </si>
  <si>
    <t>Part III - Program Information and Activities
C. Program Funding</t>
  </si>
  <si>
    <t>Total number of cases opened:</t>
  </si>
  <si>
    <t>D. Types of Complaints, by Type of Facility Residents' Rights</t>
  </si>
  <si>
    <t>Part III - Program Information and Activities A. Facilities and Beds</t>
  </si>
  <si>
    <t>4. Consultation to facilities</t>
  </si>
  <si>
    <t>f. Which were partially resolved but some problem remained</t>
  </si>
  <si>
    <t>8. Work with resident councils</t>
  </si>
  <si>
    <t>9. Work with family councils</t>
  </si>
  <si>
    <t>Year Over
Year %
Diff</t>
  </si>
  <si>
    <t>Year Over
Year % 
Diff</t>
  </si>
  <si>
    <t>d. Which were referred to other agency for resolution and:</t>
  </si>
  <si>
    <t>10. Community Education</t>
  </si>
  <si>
    <t>Local</t>
  </si>
  <si>
    <t>FY2014 
Total</t>
  </si>
  <si>
    <t>FY2015 
Total</t>
  </si>
  <si>
    <t>FY2014 
NF</t>
  </si>
  <si>
    <t>FY2015 
NF</t>
  </si>
  <si>
    <t>FY2014 
B&amp;C</t>
  </si>
  <si>
    <t>FY2015 
B&amp;C</t>
  </si>
  <si>
    <t>FY2014
Other
Settings</t>
  </si>
  <si>
    <t>FY2015
Other
Settings</t>
  </si>
  <si>
    <t>Total State Count Included in FY2014: 52</t>
  </si>
  <si>
    <t xml:space="preserve">Excluded from Report: </t>
  </si>
  <si>
    <t>Total State Count Included in FY2015: 52</t>
  </si>
  <si>
    <t>FY2014
Total</t>
  </si>
  <si>
    <t>FY2015
Total</t>
  </si>
  <si>
    <t>FY2014
NF</t>
  </si>
  <si>
    <t>FY2015
NF</t>
  </si>
  <si>
    <t>FY2014
B&amp;C</t>
  </si>
  <si>
    <t>FY2015
B&amp;C</t>
  </si>
  <si>
    <t>FY2014
Other Settings</t>
  </si>
  <si>
    <t>FY2015
Other Settings</t>
  </si>
  <si>
    <t>FY2014 
State 
Total</t>
  </si>
  <si>
    <t>FY2015 
State 
Total</t>
  </si>
  <si>
    <t>FY2014
Local
Total</t>
  </si>
  <si>
    <t>FY2015
Local
Total</t>
  </si>
  <si>
    <t>FY2015  
Total</t>
  </si>
  <si>
    <t>FY2014  
Total</t>
  </si>
  <si>
    <t>FY2014 
State 
Office 
Total</t>
  </si>
  <si>
    <t>FY2015 
State 
Office 
Total</t>
  </si>
  <si>
    <t>FY2014 
Local Program 
Total</t>
  </si>
  <si>
    <t>FY2015 
Local Program 
Total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</si>
</sst>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"/>
    <numFmt numFmtId="173" formatCode="0.0%"/>
    <numFmt numFmtId="174" formatCode="&quot;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42" applyNumberFormat="1" applyFont="1" applyAlignment="1">
      <alignment/>
    </xf>
    <xf numFmtId="10" fontId="2" fillId="0" borderId="0" xfId="0" applyNumberFormat="1" applyFont="1" applyAlignment="1">
      <alignment/>
    </xf>
    <xf numFmtId="3" fontId="2" fillId="0" borderId="10" xfId="42" applyNumberFormat="1" applyFont="1" applyBorder="1" applyAlignment="1">
      <alignment/>
    </xf>
    <xf numFmtId="10" fontId="2" fillId="0" borderId="10" xfId="57" applyNumberFormat="1" applyFont="1" applyBorder="1" applyAlignment="1">
      <alignment/>
    </xf>
    <xf numFmtId="0" fontId="3" fillId="32" borderId="10" xfId="0" applyFont="1" applyFill="1" applyBorder="1" applyAlignment="1">
      <alignment wrapText="1"/>
    </xf>
    <xf numFmtId="3" fontId="3" fillId="32" borderId="10" xfId="42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3" fontId="3" fillId="32" borderId="10" xfId="42" applyNumberFormat="1" applyFont="1" applyFill="1" applyBorder="1" applyAlignment="1">
      <alignment wrapText="1"/>
    </xf>
    <xf numFmtId="10" fontId="3" fillId="32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3" fontId="3" fillId="0" borderId="10" xfId="42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3" fontId="3" fillId="32" borderId="10" xfId="42" applyNumberFormat="1" applyFont="1" applyFill="1" applyBorder="1" applyAlignment="1">
      <alignment horizontal="right" vertical="center"/>
    </xf>
    <xf numFmtId="10" fontId="3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horizontal="right" vertical="center"/>
    </xf>
    <xf numFmtId="3" fontId="2" fillId="0" borderId="10" xfId="42" applyNumberFormat="1" applyFont="1" applyBorder="1" applyAlignment="1">
      <alignment horizontal="right" vertical="center"/>
    </xf>
    <xf numFmtId="10" fontId="2" fillId="0" borderId="10" xfId="57" applyNumberFormat="1" applyFont="1" applyBorder="1" applyAlignment="1">
      <alignment horizontal="right" vertical="center"/>
    </xf>
    <xf numFmtId="3" fontId="2" fillId="32" borderId="10" xfId="42" applyNumberFormat="1" applyFont="1" applyFill="1" applyBorder="1" applyAlignment="1">
      <alignment horizontal="right" vertical="center"/>
    </xf>
    <xf numFmtId="0" fontId="2" fillId="32" borderId="10" xfId="0" applyFont="1" applyFill="1" applyBorder="1" applyAlignment="1">
      <alignment horizontal="right" vertical="center"/>
    </xf>
    <xf numFmtId="3" fontId="5" fillId="0" borderId="10" xfId="42" applyNumberFormat="1" applyFont="1" applyBorder="1" applyAlignment="1">
      <alignment horizontal="right" vertical="center"/>
    </xf>
    <xf numFmtId="10" fontId="5" fillId="0" borderId="10" xfId="0" applyNumberFormat="1" applyFont="1" applyBorder="1" applyAlignment="1">
      <alignment horizontal="right" vertical="center"/>
    </xf>
    <xf numFmtId="3" fontId="2" fillId="0" borderId="10" xfId="42" applyNumberFormat="1" applyFont="1" applyBorder="1" applyAlignment="1">
      <alignment horizontal="right" vertical="center" wrapText="1"/>
    </xf>
    <xf numFmtId="10" fontId="2" fillId="0" borderId="10" xfId="57" applyNumberFormat="1" applyFont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right" vertical="center" wrapText="1"/>
    </xf>
    <xf numFmtId="4" fontId="2" fillId="0" borderId="10" xfId="42" applyNumberFormat="1" applyFont="1" applyBorder="1" applyAlignment="1">
      <alignment horizontal="right" vertical="center" wrapText="1"/>
    </xf>
    <xf numFmtId="174" fontId="2" fillId="0" borderId="10" xfId="42" applyNumberFormat="1" applyFont="1" applyBorder="1" applyAlignment="1">
      <alignment horizontal="right" vertical="center" wrapText="1"/>
    </xf>
    <xf numFmtId="3" fontId="3" fillId="32" borderId="10" xfId="42" applyNumberFormat="1" applyFont="1" applyFill="1" applyBorder="1" applyAlignment="1">
      <alignment horizontal="right" vertical="center" wrapText="1"/>
    </xf>
    <xf numFmtId="10" fontId="3" fillId="32" borderId="10" xfId="0" applyNumberFormat="1" applyFont="1" applyFill="1" applyBorder="1" applyAlignment="1">
      <alignment horizontal="right" vertical="center" wrapText="1"/>
    </xf>
    <xf numFmtId="174" fontId="2" fillId="0" borderId="10" xfId="42" applyNumberFormat="1" applyFont="1" applyBorder="1" applyAlignment="1">
      <alignment horizontal="right" vertical="center" wrapText="1"/>
    </xf>
    <xf numFmtId="10" fontId="2" fillId="0" borderId="10" xfId="57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/>
    </xf>
    <xf numFmtId="10" fontId="2" fillId="0" borderId="0" xfId="57" applyNumberFormat="1" applyFont="1" applyAlignment="1">
      <alignment/>
    </xf>
    <xf numFmtId="3" fontId="2" fillId="0" borderId="0" xfId="42" applyNumberFormat="1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workbookViewId="0" topLeftCell="A1">
      <selection activeCell="C4" sqref="C4"/>
    </sheetView>
  </sheetViews>
  <sheetFormatPr defaultColWidth="9.140625" defaultRowHeight="15"/>
  <cols>
    <col min="1" max="1" width="41.28125" style="23" customWidth="1"/>
    <col min="2" max="3" width="12.00390625" style="7" customWidth="1"/>
    <col min="4" max="4" width="10.00390625" style="8" bestFit="1" customWidth="1"/>
    <col min="5" max="6" width="12.00390625" style="7" customWidth="1"/>
    <col min="7" max="7" width="10.00390625" style="5" customWidth="1"/>
    <col min="8" max="9" width="12.00390625" style="7" customWidth="1"/>
    <col min="10" max="10" width="10.00390625" style="5" customWidth="1"/>
    <col min="11" max="12" width="12.00390625" style="7" customWidth="1"/>
    <col min="13" max="13" width="10.00390625" style="5" customWidth="1"/>
    <col min="14" max="16384" width="9.140625" style="1" customWidth="1"/>
  </cols>
  <sheetData>
    <row r="1" spans="1:12" s="5" customFormat="1" ht="12.75">
      <c r="A1" s="17"/>
      <c r="B1" s="7"/>
      <c r="C1" s="7"/>
      <c r="D1" s="8"/>
      <c r="E1" s="7"/>
      <c r="F1" s="7"/>
      <c r="H1" s="7"/>
      <c r="I1" s="7"/>
      <c r="K1" s="7"/>
      <c r="L1" s="7"/>
    </row>
    <row r="2" spans="1:13" s="4" customFormat="1" ht="38.25">
      <c r="A2" s="18"/>
      <c r="B2" s="24" t="s">
        <v>92</v>
      </c>
      <c r="C2" s="24" t="s">
        <v>93</v>
      </c>
      <c r="D2" s="25" t="s">
        <v>87</v>
      </c>
      <c r="E2" s="24" t="s">
        <v>94</v>
      </c>
      <c r="F2" s="24" t="s">
        <v>95</v>
      </c>
      <c r="G2" s="16" t="s">
        <v>87</v>
      </c>
      <c r="H2" s="24" t="s">
        <v>96</v>
      </c>
      <c r="I2" s="24" t="s">
        <v>97</v>
      </c>
      <c r="J2" s="16" t="s">
        <v>87</v>
      </c>
      <c r="K2" s="24" t="s">
        <v>98</v>
      </c>
      <c r="L2" s="24" t="s">
        <v>99</v>
      </c>
      <c r="M2" s="16" t="s">
        <v>87</v>
      </c>
    </row>
    <row r="3" spans="1:13" s="6" customFormat="1" ht="25.5" customHeight="1">
      <c r="A3" s="19" t="s">
        <v>76</v>
      </c>
      <c r="B3" s="26"/>
      <c r="C3" s="26"/>
      <c r="D3" s="27"/>
      <c r="E3" s="26"/>
      <c r="F3" s="26"/>
      <c r="G3" s="28"/>
      <c r="H3" s="26"/>
      <c r="I3" s="26"/>
      <c r="J3" s="28"/>
      <c r="K3" s="26"/>
      <c r="L3" s="26"/>
      <c r="M3" s="28"/>
    </row>
    <row r="4" spans="1:13" ht="12.75">
      <c r="A4" s="20" t="s">
        <v>80</v>
      </c>
      <c r="B4" s="29">
        <v>127721</v>
      </c>
      <c r="C4" s="29">
        <v>131438</v>
      </c>
      <c r="D4" s="30">
        <f>IF(B4=0,IF(C4=0,0,100%),(C4-B4)/B4)</f>
        <v>0.029102496848599682</v>
      </c>
      <c r="E4" s="31"/>
      <c r="F4" s="31"/>
      <c r="G4" s="32"/>
      <c r="H4" s="31"/>
      <c r="I4" s="31"/>
      <c r="J4" s="32"/>
      <c r="K4" s="31"/>
      <c r="L4" s="31"/>
      <c r="M4" s="32"/>
    </row>
    <row r="5" spans="1:13" s="6" customFormat="1" ht="25.5">
      <c r="A5" s="19" t="s">
        <v>77</v>
      </c>
      <c r="B5" s="26"/>
      <c r="C5" s="26"/>
      <c r="D5" s="27"/>
      <c r="E5" s="26"/>
      <c r="F5" s="26"/>
      <c r="G5" s="28"/>
      <c r="H5" s="26"/>
      <c r="I5" s="26"/>
      <c r="J5" s="28"/>
      <c r="K5" s="26"/>
      <c r="L5" s="26"/>
      <c r="M5" s="28"/>
    </row>
    <row r="6" spans="1:13" ht="12.75">
      <c r="A6" s="21" t="s">
        <v>0</v>
      </c>
      <c r="B6" s="29">
        <v>49558</v>
      </c>
      <c r="C6" s="29">
        <v>50640</v>
      </c>
      <c r="D6" s="30">
        <f>IF(B6=0,IF(C6=0,0,100%),(C6-B6)/B6)</f>
        <v>0.021833003753178093</v>
      </c>
      <c r="E6" s="29">
        <v>38246</v>
      </c>
      <c r="F6" s="29">
        <v>38943</v>
      </c>
      <c r="G6" s="30">
        <f aca="true" t="shared" si="0" ref="G6:G15">IF(E6=0,IF(F6=0,0,100%),(F6-E6)/E6)</f>
        <v>0.01822412801338702</v>
      </c>
      <c r="H6" s="29">
        <v>10535</v>
      </c>
      <c r="I6" s="29">
        <v>10802</v>
      </c>
      <c r="J6" s="30">
        <f aca="true" t="shared" si="1" ref="J6:J15">IF(H6=0,IF(I6=0,0,100%),(I6-H6)/H6)</f>
        <v>0.025344091124822023</v>
      </c>
      <c r="K6" s="29">
        <v>777</v>
      </c>
      <c r="L6" s="29">
        <v>895</v>
      </c>
      <c r="M6" s="30">
        <f aca="true" t="shared" si="2" ref="M6:M15">IF(K6=0,IF(L6=0,0,100%),(L6-K6)/K6)</f>
        <v>0.15186615186615188</v>
      </c>
    </row>
    <row r="7" spans="1:13" ht="12.75">
      <c r="A7" s="21" t="s">
        <v>1</v>
      </c>
      <c r="B7" s="29">
        <v>23715</v>
      </c>
      <c r="C7" s="29">
        <v>24293</v>
      </c>
      <c r="D7" s="30">
        <f aca="true" t="shared" si="3" ref="D7:D15">IF(B7=0,IF(C7=0,0,100%),(C7-B7)/B7)</f>
        <v>0.024372759856630826</v>
      </c>
      <c r="E7" s="29">
        <v>17783</v>
      </c>
      <c r="F7" s="29">
        <v>18004</v>
      </c>
      <c r="G7" s="30">
        <f t="shared" si="0"/>
        <v>0.012427599392678401</v>
      </c>
      <c r="H7" s="29">
        <v>5469</v>
      </c>
      <c r="I7" s="29">
        <v>5736</v>
      </c>
      <c r="J7" s="30">
        <f t="shared" si="1"/>
        <v>0.04882062534284147</v>
      </c>
      <c r="K7" s="29">
        <v>463</v>
      </c>
      <c r="L7" s="29">
        <v>553</v>
      </c>
      <c r="M7" s="30">
        <f t="shared" si="2"/>
        <v>0.19438444924406048</v>
      </c>
    </row>
    <row r="8" spans="1:13" ht="12.75">
      <c r="A8" s="21" t="s">
        <v>2</v>
      </c>
      <c r="B8" s="29">
        <v>1189</v>
      </c>
      <c r="C8" s="29">
        <v>1277</v>
      </c>
      <c r="D8" s="30">
        <f t="shared" si="3"/>
        <v>0.07401177460050462</v>
      </c>
      <c r="E8" s="29">
        <v>863</v>
      </c>
      <c r="F8" s="29">
        <v>846</v>
      </c>
      <c r="G8" s="30">
        <f t="shared" si="0"/>
        <v>-0.019698725376593278</v>
      </c>
      <c r="H8" s="29">
        <v>298</v>
      </c>
      <c r="I8" s="29">
        <v>382</v>
      </c>
      <c r="J8" s="30">
        <f t="shared" si="1"/>
        <v>0.28187919463087246</v>
      </c>
      <c r="K8" s="29">
        <v>28</v>
      </c>
      <c r="L8" s="29">
        <v>49</v>
      </c>
      <c r="M8" s="30">
        <f t="shared" si="2"/>
        <v>0.75</v>
      </c>
    </row>
    <row r="9" spans="1:13" ht="12.75">
      <c r="A9" s="21" t="s">
        <v>3</v>
      </c>
      <c r="B9" s="29">
        <v>15156</v>
      </c>
      <c r="C9" s="29">
        <v>15872</v>
      </c>
      <c r="D9" s="30">
        <f t="shared" si="3"/>
        <v>0.0472420163631565</v>
      </c>
      <c r="E9" s="29">
        <v>9880</v>
      </c>
      <c r="F9" s="29">
        <v>10043</v>
      </c>
      <c r="G9" s="30">
        <f t="shared" si="0"/>
        <v>0.016497975708502026</v>
      </c>
      <c r="H9" s="29">
        <v>5192</v>
      </c>
      <c r="I9" s="29">
        <v>5781</v>
      </c>
      <c r="J9" s="30">
        <f t="shared" si="1"/>
        <v>0.11344375963020031</v>
      </c>
      <c r="K9" s="29">
        <v>84</v>
      </c>
      <c r="L9" s="29">
        <v>48</v>
      </c>
      <c r="M9" s="30">
        <f t="shared" si="2"/>
        <v>-0.42857142857142855</v>
      </c>
    </row>
    <row r="10" spans="1:13" ht="12.75">
      <c r="A10" s="21" t="s">
        <v>4</v>
      </c>
      <c r="B10" s="29">
        <v>23256</v>
      </c>
      <c r="C10" s="29">
        <v>23062</v>
      </c>
      <c r="D10" s="30">
        <f t="shared" si="3"/>
        <v>-0.008341933264533884</v>
      </c>
      <c r="E10" s="29">
        <v>17242</v>
      </c>
      <c r="F10" s="29">
        <v>16569</v>
      </c>
      <c r="G10" s="30">
        <f t="shared" si="0"/>
        <v>-0.03903259482658624</v>
      </c>
      <c r="H10" s="29">
        <v>5358</v>
      </c>
      <c r="I10" s="29">
        <v>5632</v>
      </c>
      <c r="J10" s="30">
        <f t="shared" si="1"/>
        <v>0.0511384845091452</v>
      </c>
      <c r="K10" s="29">
        <v>656</v>
      </c>
      <c r="L10" s="29">
        <v>861</v>
      </c>
      <c r="M10" s="30">
        <f t="shared" si="2"/>
        <v>0.3125</v>
      </c>
    </row>
    <row r="11" spans="1:13" ht="12.75">
      <c r="A11" s="21" t="s">
        <v>5</v>
      </c>
      <c r="B11" s="29">
        <v>2490</v>
      </c>
      <c r="C11" s="29">
        <v>3240</v>
      </c>
      <c r="D11" s="30">
        <f t="shared" si="3"/>
        <v>0.30120481927710846</v>
      </c>
      <c r="E11" s="29">
        <v>1493</v>
      </c>
      <c r="F11" s="29">
        <v>2053</v>
      </c>
      <c r="G11" s="30">
        <f t="shared" si="0"/>
        <v>0.3750837240455459</v>
      </c>
      <c r="H11" s="29">
        <v>919</v>
      </c>
      <c r="I11" s="29">
        <v>1087</v>
      </c>
      <c r="J11" s="30">
        <f t="shared" si="1"/>
        <v>0.18280739934711643</v>
      </c>
      <c r="K11" s="29">
        <v>78</v>
      </c>
      <c r="L11" s="29">
        <v>100</v>
      </c>
      <c r="M11" s="30">
        <f t="shared" si="2"/>
        <v>0.28205128205128205</v>
      </c>
    </row>
    <row r="12" spans="1:13" ht="25.5">
      <c r="A12" s="21" t="s">
        <v>6</v>
      </c>
      <c r="B12" s="29">
        <v>4659</v>
      </c>
      <c r="C12" s="29">
        <v>5074</v>
      </c>
      <c r="D12" s="30">
        <f t="shared" si="3"/>
        <v>0.08907490877870788</v>
      </c>
      <c r="E12" s="29">
        <v>2397</v>
      </c>
      <c r="F12" s="29">
        <v>2717</v>
      </c>
      <c r="G12" s="30">
        <f t="shared" si="0"/>
        <v>0.13350020859407594</v>
      </c>
      <c r="H12" s="29">
        <v>1714</v>
      </c>
      <c r="I12" s="29">
        <v>1836</v>
      </c>
      <c r="J12" s="30">
        <f t="shared" si="1"/>
        <v>0.07117852975495916</v>
      </c>
      <c r="K12" s="29">
        <v>548</v>
      </c>
      <c r="L12" s="29">
        <v>521</v>
      </c>
      <c r="M12" s="30">
        <f t="shared" si="2"/>
        <v>-0.04927007299270073</v>
      </c>
    </row>
    <row r="13" spans="1:13" ht="12.75">
      <c r="A13" s="21" t="s">
        <v>7</v>
      </c>
      <c r="B13" s="29">
        <v>4223</v>
      </c>
      <c r="C13" s="29">
        <v>4465</v>
      </c>
      <c r="D13" s="30">
        <f t="shared" si="3"/>
        <v>0.05730523324650722</v>
      </c>
      <c r="E13" s="29">
        <v>2671</v>
      </c>
      <c r="F13" s="29">
        <v>2901</v>
      </c>
      <c r="G13" s="30">
        <f t="shared" si="0"/>
        <v>0.0861100711344066</v>
      </c>
      <c r="H13" s="29">
        <v>1440</v>
      </c>
      <c r="I13" s="29">
        <v>1442</v>
      </c>
      <c r="J13" s="30">
        <f t="shared" si="1"/>
        <v>0.001388888888888889</v>
      </c>
      <c r="K13" s="29">
        <v>112</v>
      </c>
      <c r="L13" s="29">
        <v>122</v>
      </c>
      <c r="M13" s="30">
        <f t="shared" si="2"/>
        <v>0.08928571428571429</v>
      </c>
    </row>
    <row r="14" spans="1:13" ht="25.5">
      <c r="A14" s="21" t="s">
        <v>8</v>
      </c>
      <c r="B14" s="29">
        <v>1396</v>
      </c>
      <c r="C14" s="29">
        <v>1636</v>
      </c>
      <c r="D14" s="30">
        <f t="shared" si="3"/>
        <v>0.17191977077363896</v>
      </c>
      <c r="E14" s="29">
        <v>650</v>
      </c>
      <c r="F14" s="29">
        <v>792</v>
      </c>
      <c r="G14" s="30">
        <f t="shared" si="0"/>
        <v>0.21846153846153846</v>
      </c>
      <c r="H14" s="29">
        <v>666</v>
      </c>
      <c r="I14" s="29">
        <v>747</v>
      </c>
      <c r="J14" s="30">
        <f t="shared" si="1"/>
        <v>0.12162162162162163</v>
      </c>
      <c r="K14" s="29">
        <v>80</v>
      </c>
      <c r="L14" s="29">
        <v>97</v>
      </c>
      <c r="M14" s="30">
        <f t="shared" si="2"/>
        <v>0.2125</v>
      </c>
    </row>
    <row r="15" spans="1:13" ht="12.75">
      <c r="A15" s="21" t="s">
        <v>9</v>
      </c>
      <c r="B15" s="29">
        <v>125642</v>
      </c>
      <c r="C15" s="29">
        <v>129559</v>
      </c>
      <c r="D15" s="30">
        <f t="shared" si="3"/>
        <v>0.03117588067684373</v>
      </c>
      <c r="E15" s="29">
        <v>91225</v>
      </c>
      <c r="F15" s="29">
        <v>92868</v>
      </c>
      <c r="G15" s="30">
        <f t="shared" si="0"/>
        <v>0.018010413812003287</v>
      </c>
      <c r="H15" s="29">
        <v>31591</v>
      </c>
      <c r="I15" s="29">
        <v>33445</v>
      </c>
      <c r="J15" s="30">
        <f t="shared" si="1"/>
        <v>0.05868760089899022</v>
      </c>
      <c r="K15" s="29">
        <v>2826</v>
      </c>
      <c r="L15" s="29">
        <v>3246</v>
      </c>
      <c r="M15" s="30">
        <f t="shared" si="2"/>
        <v>0.14861995753715498</v>
      </c>
    </row>
    <row r="16" spans="1:13" s="6" customFormat="1" ht="12.75">
      <c r="A16" s="19" t="s">
        <v>10</v>
      </c>
      <c r="B16" s="26"/>
      <c r="C16" s="26"/>
      <c r="D16" s="27"/>
      <c r="E16" s="26"/>
      <c r="F16" s="26"/>
      <c r="G16" s="28"/>
      <c r="H16" s="26"/>
      <c r="I16" s="26"/>
      <c r="J16" s="28"/>
      <c r="K16" s="26"/>
      <c r="L16" s="26"/>
      <c r="M16" s="28"/>
    </row>
    <row r="17" spans="1:13" ht="25.5">
      <c r="A17" s="21" t="s">
        <v>11</v>
      </c>
      <c r="B17" s="33">
        <v>191553</v>
      </c>
      <c r="C17" s="33">
        <v>199238</v>
      </c>
      <c r="D17" s="34">
        <f>IF(B17=0,IF(C17=0,0,100%),(C17-B17)/B17)</f>
        <v>0.04011944474897287</v>
      </c>
      <c r="E17" s="26"/>
      <c r="F17" s="26"/>
      <c r="G17" s="28"/>
      <c r="H17" s="26"/>
      <c r="I17" s="26"/>
      <c r="J17" s="28"/>
      <c r="K17" s="26"/>
      <c r="L17" s="26"/>
      <c r="M17" s="28"/>
    </row>
    <row r="18" spans="1:13" s="6" customFormat="1" ht="25.5">
      <c r="A18" s="22" t="s">
        <v>81</v>
      </c>
      <c r="B18" s="26"/>
      <c r="C18" s="26"/>
      <c r="D18" s="27"/>
      <c r="E18" s="26"/>
      <c r="F18" s="26"/>
      <c r="G18" s="28"/>
      <c r="H18" s="26"/>
      <c r="I18" s="26"/>
      <c r="J18" s="28"/>
      <c r="K18" s="26"/>
      <c r="L18" s="26"/>
      <c r="M18" s="28"/>
    </row>
    <row r="19" spans="1:13" ht="12.75">
      <c r="A19" s="21" t="s">
        <v>12</v>
      </c>
      <c r="B19" s="29">
        <v>14337</v>
      </c>
      <c r="C19" s="29">
        <v>15933</v>
      </c>
      <c r="D19" s="30">
        <f>IF(B19=0,IF(C19=0,0,100%),(C19-B19)/B19)</f>
        <v>0.11132035990793053</v>
      </c>
      <c r="E19" s="29">
        <v>10453</v>
      </c>
      <c r="F19" s="29">
        <v>11337</v>
      </c>
      <c r="G19" s="30">
        <f>IF(E19=0,IF(F19=0,0,100%),(F19-E19)/E19)</f>
        <v>0.08456902324691476</v>
      </c>
      <c r="H19" s="29">
        <v>3884</v>
      </c>
      <c r="I19" s="29">
        <v>4596</v>
      </c>
      <c r="J19" s="30">
        <f>IF(H19=0,IF(I19=0,0,100%),(I19-H19)/H19)</f>
        <v>0.18331616889804325</v>
      </c>
      <c r="K19" s="26"/>
      <c r="L19" s="26"/>
      <c r="M19" s="28"/>
    </row>
    <row r="20" spans="1:13" ht="25.5">
      <c r="A20" s="21" t="s">
        <v>13</v>
      </c>
      <c r="B20" s="29">
        <v>5138</v>
      </c>
      <c r="C20" s="29">
        <v>5431</v>
      </c>
      <c r="D20" s="30">
        <f>IF(B20=0,IF(C20=0,0,100%),(C20-B20)/B20)</f>
        <v>0.05702608018684313</v>
      </c>
      <c r="E20" s="29">
        <v>3815</v>
      </c>
      <c r="F20" s="29">
        <v>3879</v>
      </c>
      <c r="G20" s="30">
        <f>IF(E20=0,IF(F20=0,0,100%),(F20-E20)/E20)</f>
        <v>0.016775884665792922</v>
      </c>
      <c r="H20" s="29">
        <v>1323</v>
      </c>
      <c r="I20" s="29">
        <v>1552</v>
      </c>
      <c r="J20" s="30">
        <f>IF(H20=0,IF(I20=0,0,100%),(I20-H20)/H20)</f>
        <v>0.17309145880574453</v>
      </c>
      <c r="K20" s="26"/>
      <c r="L20" s="26"/>
      <c r="M20" s="28"/>
    </row>
    <row r="21" spans="1:13" ht="12.75">
      <c r="A21" s="21" t="s">
        <v>14</v>
      </c>
      <c r="B21" s="29">
        <v>14456</v>
      </c>
      <c r="C21" s="29">
        <v>15128</v>
      </c>
      <c r="D21" s="30">
        <f>IF(B21=0,IF(C21=0,0,100%),(C21-B21)/B21)</f>
        <v>0.04648588821250692</v>
      </c>
      <c r="E21" s="29">
        <v>10942</v>
      </c>
      <c r="F21" s="29">
        <v>11665</v>
      </c>
      <c r="G21" s="30">
        <f>IF(E21=0,IF(F21=0,0,100%),(F21-E21)/E21)</f>
        <v>0.06607567172363371</v>
      </c>
      <c r="H21" s="29">
        <v>3514</v>
      </c>
      <c r="I21" s="29">
        <v>3463</v>
      </c>
      <c r="J21" s="30">
        <f>IF(H21=0,IF(I21=0,0,100%),(I21-H21)/H21)</f>
        <v>-0.014513375071143995</v>
      </c>
      <c r="K21" s="26"/>
      <c r="L21" s="26"/>
      <c r="M21" s="28"/>
    </row>
    <row r="22" spans="1:13" ht="25.5">
      <c r="A22" s="21" t="s">
        <v>15</v>
      </c>
      <c r="B22" s="29">
        <v>22614</v>
      </c>
      <c r="C22" s="29">
        <v>22756</v>
      </c>
      <c r="D22" s="30">
        <f>IF(B22=0,IF(C22=0,0,100%),(C22-B22)/B22)</f>
        <v>0.006279296011320421</v>
      </c>
      <c r="E22" s="29">
        <v>16595</v>
      </c>
      <c r="F22" s="29">
        <v>16325</v>
      </c>
      <c r="G22" s="30">
        <f>IF(E22=0,IF(F22=0,0,100%),(F22-E22)/E22)</f>
        <v>-0.016269960831575777</v>
      </c>
      <c r="H22" s="29">
        <v>6019</v>
      </c>
      <c r="I22" s="29">
        <v>6431</v>
      </c>
      <c r="J22" s="30">
        <f>IF(H22=0,IF(I22=0,0,100%),(I22-H22)/H22)</f>
        <v>0.0684499086226948</v>
      </c>
      <c r="K22" s="26"/>
      <c r="L22" s="26"/>
      <c r="M22" s="28"/>
    </row>
    <row r="23" spans="1:13" ht="25.5">
      <c r="A23" s="21" t="s">
        <v>16</v>
      </c>
      <c r="B23" s="29">
        <v>10045</v>
      </c>
      <c r="C23" s="29">
        <v>10259</v>
      </c>
      <c r="D23" s="30">
        <f>IF(B23=0,IF(C23=0,0,100%),(C23-B23)/B23)</f>
        <v>0.021304131408661026</v>
      </c>
      <c r="E23" s="29">
        <v>6831</v>
      </c>
      <c r="F23" s="29">
        <v>6864</v>
      </c>
      <c r="G23" s="30">
        <f>IF(E23=0,IF(F23=0,0,100%),(F23-E23)/E23)</f>
        <v>0.004830917874396135</v>
      </c>
      <c r="H23" s="29">
        <v>3214</v>
      </c>
      <c r="I23" s="29">
        <v>3395</v>
      </c>
      <c r="J23" s="30">
        <f>IF(H23=0,IF(I23=0,0,100%),(I23-H23)/H23)</f>
        <v>0.05631611698817673</v>
      </c>
      <c r="K23" s="26"/>
      <c r="L23" s="26"/>
      <c r="M23" s="28"/>
    </row>
    <row r="24" spans="1:13" s="6" customFormat="1" ht="12.75">
      <c r="A24" s="19" t="s">
        <v>17</v>
      </c>
      <c r="B24" s="26"/>
      <c r="C24" s="26"/>
      <c r="D24" s="27"/>
      <c r="E24" s="26"/>
      <c r="F24" s="26"/>
      <c r="G24" s="28"/>
      <c r="H24" s="26"/>
      <c r="I24" s="26"/>
      <c r="J24" s="28"/>
      <c r="K24" s="26"/>
      <c r="L24" s="26"/>
      <c r="M24" s="28"/>
    </row>
    <row r="25" spans="1:13" ht="12.75">
      <c r="A25" s="21" t="s">
        <v>18</v>
      </c>
      <c r="B25" s="29">
        <v>44769</v>
      </c>
      <c r="C25" s="29">
        <v>46405</v>
      </c>
      <c r="D25" s="30">
        <f>IF(B25=0,IF(C25=0,0,100%),(C25-B25)/B25)</f>
        <v>0.03654314369318055</v>
      </c>
      <c r="E25" s="29">
        <v>35591</v>
      </c>
      <c r="F25" s="29">
        <v>36377</v>
      </c>
      <c r="G25" s="30">
        <f>IF(E25=0,IF(F25=0,0,100%),(F25-E25)/E25)</f>
        <v>0.02208423477845523</v>
      </c>
      <c r="H25" s="29">
        <v>9178</v>
      </c>
      <c r="I25" s="29">
        <v>10028</v>
      </c>
      <c r="J25" s="30">
        <f>IF(H25=0,IF(I25=0,0,100%),(I25-H25)/H25)</f>
        <v>0.09261276966659403</v>
      </c>
      <c r="K25" s="26"/>
      <c r="L25" s="26"/>
      <c r="M25" s="28"/>
    </row>
    <row r="26" spans="1:13" ht="12.75">
      <c r="A26" s="21" t="s">
        <v>19</v>
      </c>
      <c r="B26" s="29">
        <v>6950</v>
      </c>
      <c r="C26" s="29">
        <v>6971</v>
      </c>
      <c r="D26" s="30">
        <f>IF(B26=0,IF(C26=0,0,100%),(C26-B26)/B26)</f>
        <v>0.0030215827338129497</v>
      </c>
      <c r="E26" s="29">
        <v>6091</v>
      </c>
      <c r="F26" s="29">
        <v>6112</v>
      </c>
      <c r="G26" s="30">
        <f>IF(E26=0,IF(F26=0,0,100%),(F26-E26)/E26)</f>
        <v>0.003447709735675587</v>
      </c>
      <c r="H26" s="29">
        <v>859</v>
      </c>
      <c r="I26" s="29">
        <v>859</v>
      </c>
      <c r="J26" s="30">
        <f>IF(H26=0,IF(I26=0,0,100%),(I26-H26)/H26)</f>
        <v>0</v>
      </c>
      <c r="K26" s="26"/>
      <c r="L26" s="26"/>
      <c r="M26" s="28"/>
    </row>
    <row r="27" spans="1:13" ht="12.75">
      <c r="A27" s="21" t="s">
        <v>20</v>
      </c>
      <c r="B27" s="29">
        <v>963</v>
      </c>
      <c r="C27" s="29">
        <v>944</v>
      </c>
      <c r="D27" s="30">
        <f>IF(B27=0,IF(C27=0,0,100%),(C27-B27)/B27)</f>
        <v>-0.01973001038421599</v>
      </c>
      <c r="E27" s="29">
        <v>511</v>
      </c>
      <c r="F27" s="29">
        <v>475</v>
      </c>
      <c r="G27" s="30">
        <f>IF(E27=0,IF(F27=0,0,100%),(F27-E27)/E27)</f>
        <v>-0.07045009784735812</v>
      </c>
      <c r="H27" s="29">
        <v>452</v>
      </c>
      <c r="I27" s="29">
        <v>469</v>
      </c>
      <c r="J27" s="30">
        <f>IF(H27=0,IF(I27=0,0,100%),(I27-H27)/H27)</f>
        <v>0.03761061946902655</v>
      </c>
      <c r="K27" s="26"/>
      <c r="L27" s="26"/>
      <c r="M27" s="28"/>
    </row>
    <row r="28" spans="1:13" s="6" customFormat="1" ht="12.75">
      <c r="A28" s="19" t="s">
        <v>21</v>
      </c>
      <c r="B28" s="26"/>
      <c r="C28" s="26"/>
      <c r="D28" s="27"/>
      <c r="E28" s="26"/>
      <c r="F28" s="26"/>
      <c r="G28" s="28"/>
      <c r="H28" s="26"/>
      <c r="I28" s="26"/>
      <c r="J28" s="28"/>
      <c r="K28" s="26"/>
      <c r="L28" s="26"/>
      <c r="M28" s="28"/>
    </row>
    <row r="29" spans="1:13" ht="12.75">
      <c r="A29" s="21" t="s">
        <v>22</v>
      </c>
      <c r="B29" s="29">
        <v>11721</v>
      </c>
      <c r="C29" s="29">
        <v>11832</v>
      </c>
      <c r="D29" s="30">
        <f>IF(B29=0,IF(C29=0,0,100%),(C29-B29)/B29)</f>
        <v>0.00947018172510878</v>
      </c>
      <c r="E29" s="29">
        <v>8492</v>
      </c>
      <c r="F29" s="29">
        <v>8364</v>
      </c>
      <c r="G29" s="30">
        <f>IF(E29=0,IF(F29=0,0,100%),(F29-E29)/E29)</f>
        <v>-0.015073009891662742</v>
      </c>
      <c r="H29" s="29">
        <v>3229</v>
      </c>
      <c r="I29" s="29">
        <v>3468</v>
      </c>
      <c r="J29" s="30">
        <f>IF(H29=0,IF(I29=0,0,100%),(I29-H29)/H29)</f>
        <v>0.07401672344379065</v>
      </c>
      <c r="K29" s="26"/>
      <c r="L29" s="26"/>
      <c r="M29" s="28"/>
    </row>
    <row r="30" spans="1:13" ht="12.75">
      <c r="A30" s="21" t="s">
        <v>23</v>
      </c>
      <c r="B30" s="29">
        <v>12710</v>
      </c>
      <c r="C30" s="29">
        <v>13027</v>
      </c>
      <c r="D30" s="30">
        <f>IF(B30=0,IF(C30=0,0,100%),(C30-B30)/B30)</f>
        <v>0.024940991345397324</v>
      </c>
      <c r="E30" s="29">
        <v>8713</v>
      </c>
      <c r="F30" s="29">
        <v>8921</v>
      </c>
      <c r="G30" s="30">
        <f>IF(E30=0,IF(F30=0,0,100%),(F30-E30)/E30)</f>
        <v>0.023872374612647768</v>
      </c>
      <c r="H30" s="29">
        <v>3997</v>
      </c>
      <c r="I30" s="29">
        <v>4106</v>
      </c>
      <c r="J30" s="30">
        <f>IF(H30=0,IF(I30=0,0,100%),(I30-H30)/H30)</f>
        <v>0.027270452839629724</v>
      </c>
      <c r="K30" s="26"/>
      <c r="L30" s="26"/>
      <c r="M30" s="28"/>
    </row>
    <row r="31" spans="1:13" ht="12.75">
      <c r="A31" s="21" t="s">
        <v>24</v>
      </c>
      <c r="B31" s="29">
        <v>17793</v>
      </c>
      <c r="C31" s="29">
        <v>19127</v>
      </c>
      <c r="D31" s="30">
        <f>IF(B31=0,IF(C31=0,0,100%),(C31-B31)/B31)</f>
        <v>0.07497330410835722</v>
      </c>
      <c r="E31" s="29">
        <v>11563</v>
      </c>
      <c r="F31" s="29">
        <v>12493</v>
      </c>
      <c r="G31" s="30">
        <f>IF(E31=0,IF(F31=0,0,100%),(F31-E31)/E31)</f>
        <v>0.08042895442359249</v>
      </c>
      <c r="H31" s="29">
        <v>6230</v>
      </c>
      <c r="I31" s="29">
        <v>6634</v>
      </c>
      <c r="J31" s="30">
        <f>IF(H31=0,IF(I31=0,0,100%),(I31-H31)/H31)</f>
        <v>0.06484751203852328</v>
      </c>
      <c r="K31" s="26"/>
      <c r="L31" s="26"/>
      <c r="M31" s="28"/>
    </row>
    <row r="32" spans="1:13" s="6" customFormat="1" ht="12.75">
      <c r="A32" s="19" t="s">
        <v>25</v>
      </c>
      <c r="B32" s="26"/>
      <c r="C32" s="26"/>
      <c r="D32" s="27"/>
      <c r="E32" s="26"/>
      <c r="F32" s="26"/>
      <c r="G32" s="28"/>
      <c r="H32" s="26"/>
      <c r="I32" s="26"/>
      <c r="J32" s="28"/>
      <c r="K32" s="26"/>
      <c r="L32" s="26"/>
      <c r="M32" s="28"/>
    </row>
    <row r="33" spans="1:13" ht="12.75">
      <c r="A33" s="21" t="s">
        <v>26</v>
      </c>
      <c r="B33" s="29">
        <v>3505</v>
      </c>
      <c r="C33" s="29">
        <v>3875</v>
      </c>
      <c r="D33" s="30">
        <f>IF(B33=0,IF(C33=0,0,100%),(C33-B33)/B33)</f>
        <v>0.10556348074179743</v>
      </c>
      <c r="E33" s="29">
        <v>1645</v>
      </c>
      <c r="F33" s="29">
        <v>1612</v>
      </c>
      <c r="G33" s="30">
        <f>IF(E33=0,IF(F33=0,0,100%),(F33-E33)/E33)</f>
        <v>-0.02006079027355623</v>
      </c>
      <c r="H33" s="29">
        <v>1860</v>
      </c>
      <c r="I33" s="29">
        <v>2263</v>
      </c>
      <c r="J33" s="30">
        <f>IF(H33=0,IF(I33=0,0,100%),(I33-H33)/H33)</f>
        <v>0.21666666666666667</v>
      </c>
      <c r="K33" s="26"/>
      <c r="L33" s="26"/>
      <c r="M33" s="28"/>
    </row>
    <row r="34" spans="1:13" ht="12.75">
      <c r="A34" s="21" t="s">
        <v>27</v>
      </c>
      <c r="B34" s="29">
        <v>7453</v>
      </c>
      <c r="C34" s="29">
        <v>8732</v>
      </c>
      <c r="D34" s="30">
        <f>IF(B34=0,IF(C34=0,0,100%),(C34-B34)/B34)</f>
        <v>0.17160874815510532</v>
      </c>
      <c r="E34" s="29">
        <v>4865</v>
      </c>
      <c r="F34" s="29">
        <v>5469</v>
      </c>
      <c r="G34" s="30">
        <f>IF(E34=0,IF(F34=0,0,100%),(F34-E34)/E34)</f>
        <v>0.12415210688591984</v>
      </c>
      <c r="H34" s="29">
        <v>2588</v>
      </c>
      <c r="I34" s="29">
        <v>3263</v>
      </c>
      <c r="J34" s="30">
        <f>IF(H34=0,IF(I34=0,0,100%),(I34-H34)/H34)</f>
        <v>0.2608191653786708</v>
      </c>
      <c r="K34" s="26"/>
      <c r="L34" s="26"/>
      <c r="M34" s="28"/>
    </row>
    <row r="35" spans="1:13" s="6" customFormat="1" ht="12.75">
      <c r="A35" s="19" t="s">
        <v>28</v>
      </c>
      <c r="B35" s="26"/>
      <c r="C35" s="26"/>
      <c r="D35" s="27"/>
      <c r="E35" s="26"/>
      <c r="F35" s="26"/>
      <c r="G35" s="28"/>
      <c r="H35" s="26"/>
      <c r="I35" s="26"/>
      <c r="J35" s="28"/>
      <c r="K35" s="26"/>
      <c r="L35" s="26"/>
      <c r="M35" s="28"/>
    </row>
    <row r="36" spans="1:13" ht="12.75">
      <c r="A36" s="21" t="s">
        <v>29</v>
      </c>
      <c r="B36" s="29">
        <v>515</v>
      </c>
      <c r="C36" s="29">
        <v>388</v>
      </c>
      <c r="D36" s="30">
        <f>IF(B36=0,IF(C36=0,0,100%),(C36-B36)/B36)</f>
        <v>-0.24660194174757283</v>
      </c>
      <c r="E36" s="29">
        <v>382</v>
      </c>
      <c r="F36" s="29">
        <v>222</v>
      </c>
      <c r="G36" s="30">
        <f>IF(E36=0,IF(F36=0,0,100%),(F36-E36)/E36)</f>
        <v>-0.418848167539267</v>
      </c>
      <c r="H36" s="29">
        <v>133</v>
      </c>
      <c r="I36" s="29">
        <v>166</v>
      </c>
      <c r="J36" s="30">
        <f>IF(H36=0,IF(I36=0,0,100%),(I36-H36)/H36)</f>
        <v>0.24812030075187969</v>
      </c>
      <c r="K36" s="26"/>
      <c r="L36" s="26"/>
      <c r="M36" s="28"/>
    </row>
    <row r="37" spans="1:13" ht="12.75">
      <c r="A37" s="21" t="s">
        <v>30</v>
      </c>
      <c r="B37" s="29">
        <v>1614</v>
      </c>
      <c r="C37" s="29">
        <v>1460</v>
      </c>
      <c r="D37" s="30">
        <f>IF(B37=0,IF(C37=0,0,100%),(C37-B37)/B37)</f>
        <v>-0.09541511771995044</v>
      </c>
      <c r="E37" s="29">
        <v>1189</v>
      </c>
      <c r="F37" s="29">
        <v>1097</v>
      </c>
      <c r="G37" s="30">
        <f>IF(E37=0,IF(F37=0,0,100%),(F37-E37)/E37)</f>
        <v>-0.07737594617325484</v>
      </c>
      <c r="H37" s="29">
        <v>425</v>
      </c>
      <c r="I37" s="29">
        <v>363</v>
      </c>
      <c r="J37" s="30">
        <f>IF(H37=0,IF(I37=0,0,100%),(I37-H37)/H37)</f>
        <v>-0.14588235294117646</v>
      </c>
      <c r="K37" s="26"/>
      <c r="L37" s="26"/>
      <c r="M37" s="28"/>
    </row>
    <row r="38" spans="1:13" ht="12.75">
      <c r="A38" s="21" t="s">
        <v>31</v>
      </c>
      <c r="B38" s="29">
        <v>13364</v>
      </c>
      <c r="C38" s="29">
        <v>12884</v>
      </c>
      <c r="D38" s="30">
        <f>IF(B38=0,IF(C38=0,0,100%),(C38-B38)/B38)</f>
        <v>-0.03591739000299311</v>
      </c>
      <c r="E38" s="29">
        <v>9117</v>
      </c>
      <c r="F38" s="29">
        <v>8933</v>
      </c>
      <c r="G38" s="30">
        <f>IF(E38=0,IF(F38=0,0,100%),(F38-E38)/E38)</f>
        <v>-0.020182077437753645</v>
      </c>
      <c r="H38" s="29">
        <v>4247</v>
      </c>
      <c r="I38" s="29">
        <v>3951</v>
      </c>
      <c r="J38" s="30">
        <f>IF(H38=0,IF(I38=0,0,100%),(I38-H38)/H38)</f>
        <v>-0.06969625618083353</v>
      </c>
      <c r="K38" s="26"/>
      <c r="L38" s="26"/>
      <c r="M38" s="28"/>
    </row>
    <row r="39" spans="1:13" ht="12.75">
      <c r="A39" s="18" t="s">
        <v>32</v>
      </c>
      <c r="B39" s="29">
        <v>187947</v>
      </c>
      <c r="C39" s="29">
        <v>195152</v>
      </c>
      <c r="D39" s="30">
        <f>IF(B39=0,IF(C39=0,0,100%),(C39-B39)/B39)</f>
        <v>0.03833527537018415</v>
      </c>
      <c r="E39" s="29">
        <v>136795</v>
      </c>
      <c r="F39" s="29">
        <v>140145</v>
      </c>
      <c r="G39" s="30">
        <f>IF(E39=0,IF(F39=0,0,100%),(F39-E39)/E39)</f>
        <v>0.024489199166636208</v>
      </c>
      <c r="H39" s="29">
        <v>51152</v>
      </c>
      <c r="I39" s="29">
        <v>55007</v>
      </c>
      <c r="J39" s="30">
        <f>IF(H39=0,IF(I39=0,0,100%),(I39-H39)/H39)</f>
        <v>0.07536362214576166</v>
      </c>
      <c r="K39" s="26"/>
      <c r="L39" s="26"/>
      <c r="M39" s="28"/>
    </row>
    <row r="40" spans="1:13" ht="38.25">
      <c r="A40" s="21" t="s">
        <v>33</v>
      </c>
      <c r="B40" s="26"/>
      <c r="C40" s="26"/>
      <c r="D40" s="26"/>
      <c r="E40" s="26"/>
      <c r="F40" s="26"/>
      <c r="G40" s="28"/>
      <c r="H40" s="26"/>
      <c r="I40" s="26"/>
      <c r="J40" s="28"/>
      <c r="K40" s="29">
        <v>3606</v>
      </c>
      <c r="L40" s="29">
        <v>4086</v>
      </c>
      <c r="M40" s="30">
        <f>IF(K40=0,IF(L40=0,0,100%),(L40-K40)/K40)</f>
        <v>0.13311148086522462</v>
      </c>
    </row>
    <row r="41" spans="1:13" ht="12.75">
      <c r="A41" s="18" t="s">
        <v>34</v>
      </c>
      <c r="B41" s="9">
        <v>191553</v>
      </c>
      <c r="C41" s="9">
        <v>199238</v>
      </c>
      <c r="D41" s="10">
        <f>IF(B41=0,IF(C41=0,0,100%),(C41-B41)/B41)</f>
        <v>0.04011944474897287</v>
      </c>
      <c r="E41" s="12"/>
      <c r="F41" s="12"/>
      <c r="G41" s="13"/>
      <c r="H41" s="12"/>
      <c r="I41" s="12"/>
      <c r="J41" s="13"/>
      <c r="K41" s="12"/>
      <c r="L41" s="12"/>
      <c r="M41" s="13"/>
    </row>
    <row r="43" spans="1:13" ht="27.75" customHeight="1">
      <c r="A43" s="46" t="s">
        <v>100</v>
      </c>
      <c r="B43" s="49" t="s">
        <v>101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1:13" ht="27.75" customHeight="1">
      <c r="A44" s="46" t="s">
        <v>102</v>
      </c>
      <c r="B44" s="49" t="s">
        <v>101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</row>
  </sheetData>
  <sheetProtection/>
  <mergeCells count="2">
    <mergeCell ref="B43:M43"/>
    <mergeCell ref="B44:M44"/>
  </mergeCells>
  <conditionalFormatting sqref="E23 D1:D42 G1:G42 J1:J42 M1:M42 M45:M65536 J45:J65536 G45:G65536 D45:D65536">
    <cfRule type="cellIs" priority="1" dxfId="3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scale="10" r:id="rId1"/>
  <headerFooter>
    <oddHeader>&amp;L&amp;"Arial,Regular"&amp;12NORS ORT 2 Year Comparison Report
&amp;10This report represents a consolidated view of ombudsman data.
See footer to confirm filings in this report.&amp;C&amp;"Arial,Regular"&amp;10 FY2014 vs. FY2015&amp;R&amp;"Arial,Regular"&amp;10Date: &amp;D</oddHeader>
    <oddFooter>&amp;R&amp;"Arial,Regular"&amp;10Page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workbookViewId="0" topLeftCell="A10">
      <selection activeCell="C16" sqref="C16"/>
    </sheetView>
  </sheetViews>
  <sheetFormatPr defaultColWidth="9.140625" defaultRowHeight="15"/>
  <cols>
    <col min="1" max="1" width="41.28125" style="23" customWidth="1"/>
    <col min="2" max="3" width="12.00390625" style="2" customWidth="1"/>
    <col min="4" max="4" width="10.00390625" style="2" customWidth="1"/>
    <col min="5" max="6" width="12.00390625" style="2" customWidth="1"/>
    <col min="7" max="7" width="10.00390625" style="2" customWidth="1"/>
    <col min="8" max="9" width="12.00390625" style="2" customWidth="1"/>
    <col min="10" max="10" width="10.00390625" style="2" customWidth="1"/>
    <col min="11" max="12" width="12.00390625" style="2" customWidth="1"/>
    <col min="13" max="13" width="10.00390625" style="2" customWidth="1"/>
    <col min="14" max="16384" width="9.140625" style="2" customWidth="1"/>
  </cols>
  <sheetData>
    <row r="1" s="5" customFormat="1" ht="12.75">
      <c r="A1" s="17"/>
    </row>
    <row r="2" spans="1:13" ht="38.25">
      <c r="A2" s="18"/>
      <c r="B2" s="24" t="s">
        <v>103</v>
      </c>
      <c r="C2" s="24" t="s">
        <v>104</v>
      </c>
      <c r="D2" s="25" t="s">
        <v>88</v>
      </c>
      <c r="E2" s="24" t="s">
        <v>105</v>
      </c>
      <c r="F2" s="24" t="s">
        <v>106</v>
      </c>
      <c r="G2" s="16" t="s">
        <v>87</v>
      </c>
      <c r="H2" s="24" t="s">
        <v>107</v>
      </c>
      <c r="I2" s="24" t="s">
        <v>108</v>
      </c>
      <c r="J2" s="16" t="s">
        <v>87</v>
      </c>
      <c r="K2" s="24" t="s">
        <v>109</v>
      </c>
      <c r="L2" s="24" t="s">
        <v>110</v>
      </c>
      <c r="M2" s="16" t="s">
        <v>88</v>
      </c>
    </row>
    <row r="3" spans="1:13" ht="12.75">
      <c r="A3" s="19" t="s">
        <v>35</v>
      </c>
      <c r="B3" s="14"/>
      <c r="C3" s="14"/>
      <c r="D3" s="15"/>
      <c r="E3" s="14"/>
      <c r="F3" s="14"/>
      <c r="G3" s="11"/>
      <c r="H3" s="14"/>
      <c r="I3" s="14"/>
      <c r="J3" s="11"/>
      <c r="K3" s="14"/>
      <c r="L3" s="14"/>
      <c r="M3" s="11"/>
    </row>
    <row r="4" spans="1:13" ht="12.75">
      <c r="A4" s="21" t="s">
        <v>36</v>
      </c>
      <c r="B4" s="35">
        <v>140164</v>
      </c>
      <c r="C4" s="35">
        <v>142009</v>
      </c>
      <c r="D4" s="36">
        <f>IF(B4=0,IF(C4=0,0,100%),(C4-B4)/B4)</f>
        <v>0.013163151736537199</v>
      </c>
      <c r="E4" s="35">
        <v>102963</v>
      </c>
      <c r="F4" s="35">
        <v>103596</v>
      </c>
      <c r="G4" s="36">
        <f aca="true" t="shared" si="0" ref="G4:G12">IF(E4=0,IF(F4=0,0,100%),(F4-E4)/E4)</f>
        <v>0.006147839515165642</v>
      </c>
      <c r="H4" s="35">
        <v>34687</v>
      </c>
      <c r="I4" s="35">
        <v>35526</v>
      </c>
      <c r="J4" s="36">
        <f aca="true" t="shared" si="1" ref="J4:J12">IF(H4=0,IF(I4=0,0,100%),(I4-H4)/H4)</f>
        <v>0.024187736039438405</v>
      </c>
      <c r="K4" s="35">
        <v>2514</v>
      </c>
      <c r="L4" s="35">
        <v>2887</v>
      </c>
      <c r="M4" s="36">
        <f aca="true" t="shared" si="2" ref="M4:M12">IF(K4=0,IF(L4=0,0,100%),(L4-K4)/K4)</f>
        <v>0.14836913285600636</v>
      </c>
    </row>
    <row r="5" spans="1:13" ht="25.5" customHeight="1">
      <c r="A5" s="21" t="s">
        <v>37</v>
      </c>
      <c r="B5" s="35">
        <v>375</v>
      </c>
      <c r="C5" s="35">
        <v>429</v>
      </c>
      <c r="D5" s="36">
        <f aca="true" t="shared" si="3" ref="D5:D12">IF(B5=0,IF(C5=0,0,100%),(C5-B5)/B5)</f>
        <v>0.144</v>
      </c>
      <c r="E5" s="35">
        <v>239</v>
      </c>
      <c r="F5" s="35">
        <v>248</v>
      </c>
      <c r="G5" s="36">
        <f t="shared" si="0"/>
        <v>0.03765690376569038</v>
      </c>
      <c r="H5" s="35">
        <v>129</v>
      </c>
      <c r="I5" s="35">
        <v>175</v>
      </c>
      <c r="J5" s="36">
        <f t="shared" si="1"/>
        <v>0.35658914728682173</v>
      </c>
      <c r="K5" s="35">
        <v>7</v>
      </c>
      <c r="L5" s="35">
        <v>6</v>
      </c>
      <c r="M5" s="36">
        <f t="shared" si="2"/>
        <v>-0.14285714285714285</v>
      </c>
    </row>
    <row r="6" spans="1:13" ht="25.5">
      <c r="A6" s="21" t="s">
        <v>38</v>
      </c>
      <c r="B6" s="35">
        <v>8675</v>
      </c>
      <c r="C6" s="35">
        <v>8968</v>
      </c>
      <c r="D6" s="36">
        <f t="shared" si="3"/>
        <v>0.03377521613832853</v>
      </c>
      <c r="E6" s="35">
        <v>5904</v>
      </c>
      <c r="F6" s="35">
        <v>6024</v>
      </c>
      <c r="G6" s="36">
        <f t="shared" si="0"/>
        <v>0.02032520325203252</v>
      </c>
      <c r="H6" s="35">
        <v>2637</v>
      </c>
      <c r="I6" s="35">
        <v>2821</v>
      </c>
      <c r="J6" s="36">
        <f t="shared" si="1"/>
        <v>0.06977626090254077</v>
      </c>
      <c r="K6" s="35">
        <v>134</v>
      </c>
      <c r="L6" s="35">
        <v>123</v>
      </c>
      <c r="M6" s="36">
        <f t="shared" si="2"/>
        <v>-0.08208955223880597</v>
      </c>
    </row>
    <row r="7" spans="1:13" ht="38.25">
      <c r="A7" s="21" t="s">
        <v>39</v>
      </c>
      <c r="B7" s="35">
        <v>8237</v>
      </c>
      <c r="C7" s="35">
        <v>8212</v>
      </c>
      <c r="D7" s="36">
        <f t="shared" si="3"/>
        <v>-0.0030350855894136215</v>
      </c>
      <c r="E7" s="35">
        <v>5855</v>
      </c>
      <c r="F7" s="35">
        <v>5821</v>
      </c>
      <c r="G7" s="36">
        <f t="shared" si="0"/>
        <v>-0.005807002561912895</v>
      </c>
      <c r="H7" s="35">
        <v>2271</v>
      </c>
      <c r="I7" s="35">
        <v>2248</v>
      </c>
      <c r="J7" s="36">
        <f t="shared" si="1"/>
        <v>-0.010127697049757816</v>
      </c>
      <c r="K7" s="35">
        <v>111</v>
      </c>
      <c r="L7" s="35">
        <v>143</v>
      </c>
      <c r="M7" s="36">
        <f t="shared" si="2"/>
        <v>0.2882882882882883</v>
      </c>
    </row>
    <row r="8" spans="1:13" ht="25.5">
      <c r="A8" s="21" t="s">
        <v>89</v>
      </c>
      <c r="B8" s="35">
        <v>10200</v>
      </c>
      <c r="C8" s="35">
        <v>11340</v>
      </c>
      <c r="D8" s="36">
        <f t="shared" si="3"/>
        <v>0.11176470588235295</v>
      </c>
      <c r="E8" s="35">
        <v>5999</v>
      </c>
      <c r="F8" s="35">
        <v>6575</v>
      </c>
      <c r="G8" s="36">
        <f t="shared" si="0"/>
        <v>0.09601600266711119</v>
      </c>
      <c r="H8" s="35">
        <v>3762</v>
      </c>
      <c r="I8" s="35">
        <v>4358</v>
      </c>
      <c r="J8" s="36">
        <f t="shared" si="1"/>
        <v>0.15842636895268475</v>
      </c>
      <c r="K8" s="35">
        <v>439</v>
      </c>
      <c r="L8" s="35">
        <v>407</v>
      </c>
      <c r="M8" s="36">
        <f t="shared" si="2"/>
        <v>-0.07289293849658314</v>
      </c>
    </row>
    <row r="9" spans="1:13" ht="12.75" customHeight="1">
      <c r="A9" s="21" t="s">
        <v>40</v>
      </c>
      <c r="B9" s="35">
        <v>21315</v>
      </c>
      <c r="C9" s="35">
        <v>23642</v>
      </c>
      <c r="D9" s="36">
        <f t="shared" si="3"/>
        <v>0.10917194463992494</v>
      </c>
      <c r="E9" s="35">
        <v>14202</v>
      </c>
      <c r="F9" s="35">
        <v>15732</v>
      </c>
      <c r="G9" s="36">
        <f t="shared" si="0"/>
        <v>0.10773130544993663</v>
      </c>
      <c r="H9" s="35">
        <v>6780</v>
      </c>
      <c r="I9" s="35">
        <v>7560</v>
      </c>
      <c r="J9" s="36">
        <f t="shared" si="1"/>
        <v>0.11504424778761062</v>
      </c>
      <c r="K9" s="35">
        <v>333</v>
      </c>
      <c r="L9" s="35">
        <v>350</v>
      </c>
      <c r="M9" s="36">
        <f t="shared" si="2"/>
        <v>0.05105105105105105</v>
      </c>
    </row>
    <row r="10" spans="1:13" ht="25.5">
      <c r="A10" s="21" t="s">
        <v>84</v>
      </c>
      <c r="B10" s="35">
        <v>29967</v>
      </c>
      <c r="C10" s="35">
        <v>29678</v>
      </c>
      <c r="D10" s="36">
        <f t="shared" si="3"/>
        <v>-0.00964394166916942</v>
      </c>
      <c r="E10" s="35">
        <v>21485</v>
      </c>
      <c r="F10" s="35">
        <v>21323</v>
      </c>
      <c r="G10" s="36">
        <f t="shared" si="0"/>
        <v>-0.007540144286711659</v>
      </c>
      <c r="H10" s="35">
        <v>7856</v>
      </c>
      <c r="I10" s="35">
        <v>7592</v>
      </c>
      <c r="J10" s="36">
        <f t="shared" si="1"/>
        <v>-0.03360488798370672</v>
      </c>
      <c r="K10" s="35">
        <v>626</v>
      </c>
      <c r="L10" s="35">
        <v>763</v>
      </c>
      <c r="M10" s="36">
        <f t="shared" si="2"/>
        <v>0.21884984025559107</v>
      </c>
    </row>
    <row r="11" spans="1:13" ht="25.5">
      <c r="A11" s="21" t="s">
        <v>41</v>
      </c>
      <c r="B11" s="35">
        <v>112784</v>
      </c>
      <c r="C11" s="35">
        <v>116969</v>
      </c>
      <c r="D11" s="36">
        <f t="shared" si="3"/>
        <v>0.03710632713860122</v>
      </c>
      <c r="E11" s="35">
        <v>83111</v>
      </c>
      <c r="F11" s="35">
        <v>84422</v>
      </c>
      <c r="G11" s="36">
        <f t="shared" si="0"/>
        <v>0.015774085259472274</v>
      </c>
      <c r="H11" s="35">
        <v>27717</v>
      </c>
      <c r="I11" s="35">
        <v>30253</v>
      </c>
      <c r="J11" s="36">
        <f t="shared" si="1"/>
        <v>0.0914961936717538</v>
      </c>
      <c r="K11" s="35">
        <v>1956</v>
      </c>
      <c r="L11" s="35">
        <v>2294</v>
      </c>
      <c r="M11" s="36">
        <f t="shared" si="2"/>
        <v>0.17280163599182005</v>
      </c>
    </row>
    <row r="12" spans="1:13" ht="12.75">
      <c r="A12" s="18" t="s">
        <v>42</v>
      </c>
      <c r="B12" s="35">
        <v>191553</v>
      </c>
      <c r="C12" s="35">
        <v>199238</v>
      </c>
      <c r="D12" s="36">
        <f t="shared" si="3"/>
        <v>0.04011944474897287</v>
      </c>
      <c r="E12" s="35">
        <v>136795</v>
      </c>
      <c r="F12" s="35">
        <v>140145</v>
      </c>
      <c r="G12" s="36">
        <f t="shared" si="0"/>
        <v>0.024489199166636208</v>
      </c>
      <c r="H12" s="35">
        <v>51152</v>
      </c>
      <c r="I12" s="35">
        <v>55007</v>
      </c>
      <c r="J12" s="36">
        <f t="shared" si="1"/>
        <v>0.07536362214576166</v>
      </c>
      <c r="K12" s="35">
        <v>3606</v>
      </c>
      <c r="L12" s="35">
        <v>4086</v>
      </c>
      <c r="M12" s="36">
        <f t="shared" si="2"/>
        <v>0.13311148086522462</v>
      </c>
    </row>
    <row r="13" spans="1:13" s="3" customFormat="1" ht="25.5">
      <c r="A13" s="19" t="s">
        <v>82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13" ht="25.5">
      <c r="A14" s="21" t="s">
        <v>43</v>
      </c>
      <c r="B14" s="35">
        <v>16471</v>
      </c>
      <c r="C14" s="35">
        <v>16403</v>
      </c>
      <c r="D14" s="36">
        <f>IF(B14=0,IF(C14=0,0,100%),(C14-B14)/B14)</f>
        <v>-0.004128468216866007</v>
      </c>
      <c r="E14" s="37"/>
      <c r="F14" s="37"/>
      <c r="G14" s="37"/>
      <c r="H14" s="37"/>
      <c r="I14" s="37"/>
      <c r="J14" s="37"/>
      <c r="K14" s="37"/>
      <c r="L14" s="37"/>
      <c r="M14" s="37"/>
    </row>
    <row r="15" spans="1:13" ht="12.75">
      <c r="A15" s="21" t="s">
        <v>44</v>
      </c>
      <c r="B15" s="35">
        <v>1712238</v>
      </c>
      <c r="C15" s="35">
        <v>1711219</v>
      </c>
      <c r="D15" s="36">
        <f>IF(B15=0,IF(C15=0,0,100%),(C15-B15)/B15)</f>
        <v>-0.000595127546520986</v>
      </c>
      <c r="E15" s="37"/>
      <c r="F15" s="37"/>
      <c r="G15" s="37"/>
      <c r="H15" s="37"/>
      <c r="I15" s="37"/>
      <c r="J15" s="37"/>
      <c r="K15" s="37"/>
      <c r="L15" s="37"/>
      <c r="M15" s="37"/>
    </row>
    <row r="16" spans="1:13" ht="25.5">
      <c r="A16" s="21" t="s">
        <v>45</v>
      </c>
      <c r="B16" s="35">
        <v>55090</v>
      </c>
      <c r="C16" s="35">
        <v>58404</v>
      </c>
      <c r="D16" s="36">
        <f>IF(B16=0,IF(C16=0,0,100%),(C16-B16)/B16)</f>
        <v>0.06015610818660374</v>
      </c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12.75">
      <c r="A17" s="21" t="s">
        <v>44</v>
      </c>
      <c r="B17" s="35">
        <v>1311242</v>
      </c>
      <c r="C17" s="35">
        <v>1304267</v>
      </c>
      <c r="D17" s="36">
        <f>IF(B17=0,IF(C17=0,0,100%),(C17-B17)/B17)</f>
        <v>-0.005319384217406093</v>
      </c>
      <c r="E17" s="37"/>
      <c r="F17" s="37"/>
      <c r="G17" s="37"/>
      <c r="H17" s="37"/>
      <c r="I17" s="37"/>
      <c r="J17" s="37"/>
      <c r="K17" s="37"/>
      <c r="L17" s="37"/>
      <c r="M17" s="37"/>
    </row>
    <row r="19" spans="1:7" ht="38.25">
      <c r="A19" s="18"/>
      <c r="B19" s="24" t="s">
        <v>111</v>
      </c>
      <c r="C19" s="24" t="s">
        <v>112</v>
      </c>
      <c r="D19" s="25" t="s">
        <v>87</v>
      </c>
      <c r="E19" s="24" t="s">
        <v>113</v>
      </c>
      <c r="F19" s="24" t="s">
        <v>114</v>
      </c>
      <c r="G19" s="16" t="s">
        <v>87</v>
      </c>
    </row>
    <row r="20" spans="1:7" ht="25.5">
      <c r="A20" s="19" t="s">
        <v>78</v>
      </c>
      <c r="B20" s="14"/>
      <c r="C20" s="14"/>
      <c r="D20" s="15"/>
      <c r="E20" s="14"/>
      <c r="F20" s="14"/>
      <c r="G20" s="11"/>
    </row>
    <row r="21" spans="1:7" ht="12.75">
      <c r="A21" s="21" t="s">
        <v>46</v>
      </c>
      <c r="B21" s="38">
        <v>214.94</v>
      </c>
      <c r="C21" s="38">
        <v>205.93</v>
      </c>
      <c r="D21" s="36">
        <f>IF(B21=0,IF(C21=0,0,100%),(C21-B21)/B21)</f>
        <v>-0.04191867497906388</v>
      </c>
      <c r="E21" s="38">
        <v>1078.7</v>
      </c>
      <c r="F21" s="38">
        <v>1094.83</v>
      </c>
      <c r="G21" s="36">
        <f>IF(E21=0,IF(F21=0,0,100%),(F21-E21)/E21)</f>
        <v>0.014953184388615816</v>
      </c>
    </row>
    <row r="22" spans="1:7" ht="12.75">
      <c r="A22" s="21" t="s">
        <v>47</v>
      </c>
      <c r="B22" s="38">
        <v>34.15</v>
      </c>
      <c r="C22" s="38">
        <v>35.6</v>
      </c>
      <c r="D22" s="36">
        <f>IF(B22=0,IF(C22=0,0,100%),(C22-B22)/B22)</f>
        <v>0.042459736456808284</v>
      </c>
      <c r="E22" s="38">
        <v>44.29</v>
      </c>
      <c r="F22" s="38">
        <v>44.84</v>
      </c>
      <c r="G22" s="36">
        <f>IF(E22=0,IF(F22=0,0,100%),(F22-E22)/E22)</f>
        <v>0.012418153081959907</v>
      </c>
    </row>
    <row r="23" spans="1:7" ht="25.5">
      <c r="A23" s="21" t="s">
        <v>48</v>
      </c>
      <c r="B23" s="35">
        <v>570</v>
      </c>
      <c r="C23" s="35">
        <v>610</v>
      </c>
      <c r="D23" s="36">
        <f>IF(B23=0,IF(C23=0,0,100%),(C23-B23)/B23)</f>
        <v>0.07017543859649122</v>
      </c>
      <c r="E23" s="35">
        <v>7585</v>
      </c>
      <c r="F23" s="35">
        <v>7124</v>
      </c>
      <c r="G23" s="36">
        <f>IF(E23=0,IF(F23=0,0,100%),(F23-E23)/E23)</f>
        <v>-0.06077785102175346</v>
      </c>
    </row>
    <row r="24" spans="1:7" ht="12.75">
      <c r="A24" s="21" t="s">
        <v>49</v>
      </c>
      <c r="B24" s="35">
        <v>57680.08</v>
      </c>
      <c r="C24" s="35">
        <v>58626.7</v>
      </c>
      <c r="D24" s="36">
        <f>IF(B24=0,IF(C24=0,0,100%),(C24-B24)/B24)</f>
        <v>0.016411558375092325</v>
      </c>
      <c r="E24" s="35">
        <v>729181.36</v>
      </c>
      <c r="F24" s="35">
        <v>649695.71</v>
      </c>
      <c r="G24" s="36">
        <f>IF(E24=0,IF(F24=0,0,100%),(F24-E24)/E24)</f>
        <v>-0.10900669485023592</v>
      </c>
    </row>
    <row r="25" spans="1:7" ht="25.5">
      <c r="A25" s="21" t="s">
        <v>50</v>
      </c>
      <c r="B25" s="35">
        <v>40</v>
      </c>
      <c r="C25" s="35">
        <v>30</v>
      </c>
      <c r="D25" s="36">
        <f>IF(B25=0,IF(C25=0,0,100%),(C25-B25)/B25)</f>
        <v>-0.25</v>
      </c>
      <c r="E25" s="35">
        <v>4024</v>
      </c>
      <c r="F25" s="35">
        <v>3730</v>
      </c>
      <c r="G25" s="36">
        <f>IF(E25=0,IF(F25=0,0,100%),(F25-E25)/E25)</f>
        <v>-0.07306163021868788</v>
      </c>
    </row>
    <row r="27" spans="1:4" ht="38.25">
      <c r="A27" s="18"/>
      <c r="B27" s="24" t="s">
        <v>92</v>
      </c>
      <c r="C27" s="24" t="s">
        <v>115</v>
      </c>
      <c r="D27" s="25" t="s">
        <v>87</v>
      </c>
    </row>
    <row r="28" spans="1:4" ht="25.5">
      <c r="A28" s="19" t="s">
        <v>79</v>
      </c>
      <c r="B28" s="14"/>
      <c r="C28" s="14"/>
      <c r="D28" s="15"/>
    </row>
    <row r="29" spans="1:4" ht="25.5">
      <c r="A29" s="21" t="s">
        <v>51</v>
      </c>
      <c r="B29" s="39">
        <v>15565727</v>
      </c>
      <c r="C29" s="39">
        <v>15500469</v>
      </c>
      <c r="D29" s="36">
        <f aca="true" t="shared" si="4" ref="D29:D36">IF(B29=0,IF(C29=0,0,100%),(C29-B29)/B29)</f>
        <v>-0.004192415811995161</v>
      </c>
    </row>
    <row r="30" spans="1:4" ht="25.5">
      <c r="A30" s="21" t="s">
        <v>52</v>
      </c>
      <c r="B30" s="39">
        <v>2110171</v>
      </c>
      <c r="C30" s="39">
        <v>2151256</v>
      </c>
      <c r="D30" s="36">
        <f t="shared" si="4"/>
        <v>0.019469986081696696</v>
      </c>
    </row>
    <row r="31" spans="1:4" ht="12.75">
      <c r="A31" s="21" t="s">
        <v>53</v>
      </c>
      <c r="B31" s="39">
        <v>11897360</v>
      </c>
      <c r="C31" s="39">
        <v>12274864</v>
      </c>
      <c r="D31" s="36">
        <f t="shared" si="4"/>
        <v>0.03173006448489413</v>
      </c>
    </row>
    <row r="32" spans="1:4" ht="12.75">
      <c r="A32" s="21" t="s">
        <v>54</v>
      </c>
      <c r="B32" s="39">
        <v>16687317</v>
      </c>
      <c r="C32" s="39">
        <v>17001312</v>
      </c>
      <c r="D32" s="36">
        <f t="shared" si="4"/>
        <v>0.018816386121268028</v>
      </c>
    </row>
    <row r="33" spans="1:4" ht="12.75">
      <c r="A33" s="21" t="s">
        <v>55</v>
      </c>
      <c r="B33" s="39">
        <v>4643107</v>
      </c>
      <c r="C33" s="39">
        <v>5231594</v>
      </c>
      <c r="D33" s="36">
        <f t="shared" si="4"/>
        <v>0.12674422536461039</v>
      </c>
    </row>
    <row r="34" spans="1:4" ht="12.75">
      <c r="A34" s="21" t="s">
        <v>56</v>
      </c>
      <c r="B34" s="39">
        <v>36961470</v>
      </c>
      <c r="C34" s="39">
        <v>38338333</v>
      </c>
      <c r="D34" s="36">
        <f t="shared" si="4"/>
        <v>0.0372513052105341</v>
      </c>
    </row>
    <row r="35" spans="1:4" ht="12.75">
      <c r="A35" s="21" t="s">
        <v>91</v>
      </c>
      <c r="B35" s="39">
        <v>6173763</v>
      </c>
      <c r="C35" s="39">
        <v>6466578</v>
      </c>
      <c r="D35" s="36">
        <f t="shared" si="4"/>
        <v>0.047428934346848105</v>
      </c>
    </row>
    <row r="36" spans="1:4" s="44" customFormat="1" ht="12.75">
      <c r="A36" s="18" t="s">
        <v>57</v>
      </c>
      <c r="B36" s="42">
        <v>94038915</v>
      </c>
      <c r="C36" s="42">
        <v>96964406</v>
      </c>
      <c r="D36" s="43">
        <f t="shared" si="4"/>
        <v>0.031109365734387728</v>
      </c>
    </row>
  </sheetData>
  <sheetProtection/>
  <conditionalFormatting sqref="D1:D65536 G1:G65536 J1:J65536 M1:M65536">
    <cfRule type="cellIs" priority="1" dxfId="3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scale="10" r:id="rId1"/>
  <headerFooter>
    <oddHeader>&amp;L&amp;"Arial,Regular"&amp;10NORS ORT 2 Year Comparison Report
This report represents a consolidated view of ombudsman data.
See footer to confirm filings in this report.&amp;C&amp;"Arial,Regular"&amp;10 FY2014 vs. FY2015&amp;R&amp;"Arial,Regular"&amp;10Date: &amp;D</oddHeader>
    <oddFooter>&amp;R&amp;"Arial,Regular"&amp;10Page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7"/>
  <sheetViews>
    <sheetView workbookViewId="0" topLeftCell="A1">
      <selection activeCell="G26" sqref="G26"/>
    </sheetView>
  </sheetViews>
  <sheetFormatPr defaultColWidth="9.140625" defaultRowHeight="15"/>
  <cols>
    <col min="1" max="1" width="41.28125" style="23" customWidth="1"/>
    <col min="2" max="3" width="12.00390625" style="5" customWidth="1"/>
    <col min="4" max="4" width="10.00390625" style="5" customWidth="1"/>
    <col min="5" max="6" width="12.00390625" style="5" customWidth="1"/>
    <col min="7" max="7" width="10.00390625" style="5" customWidth="1"/>
    <col min="8" max="9" width="12.00390625" style="5" customWidth="1"/>
    <col min="10" max="10" width="10.00390625" style="5" customWidth="1"/>
    <col min="11" max="16384" width="9.140625" style="5" customWidth="1"/>
  </cols>
  <sheetData>
    <row r="2" spans="1:10" s="2" customFormat="1" ht="51">
      <c r="A2" s="18"/>
      <c r="B2" s="24" t="s">
        <v>116</v>
      </c>
      <c r="C2" s="24" t="s">
        <v>93</v>
      </c>
      <c r="D2" s="25" t="s">
        <v>75</v>
      </c>
      <c r="E2" s="24" t="s">
        <v>117</v>
      </c>
      <c r="F2" s="24" t="s">
        <v>118</v>
      </c>
      <c r="G2" s="16" t="s">
        <v>75</v>
      </c>
      <c r="H2" s="24" t="s">
        <v>119</v>
      </c>
      <c r="I2" s="24" t="s">
        <v>120</v>
      </c>
      <c r="J2" s="16" t="s">
        <v>75</v>
      </c>
    </row>
    <row r="3" spans="1:10" s="2" customFormat="1" ht="12.75">
      <c r="A3" s="19" t="s">
        <v>58</v>
      </c>
      <c r="B3" s="14"/>
      <c r="C3" s="14"/>
      <c r="D3" s="15"/>
      <c r="E3" s="14"/>
      <c r="F3" s="14"/>
      <c r="G3" s="11"/>
      <c r="H3" s="14"/>
      <c r="I3" s="14"/>
      <c r="J3" s="11"/>
    </row>
    <row r="4" spans="1:10" ht="25.5">
      <c r="A4" s="21" t="s">
        <v>59</v>
      </c>
      <c r="B4" s="29">
        <v>10894</v>
      </c>
      <c r="C4" s="29">
        <v>9202</v>
      </c>
      <c r="D4" s="30">
        <f>IF(B4=0,IF(C4=0,0,100%),(C4-B4)/B4)</f>
        <v>-0.1553148522122269</v>
      </c>
      <c r="E4" s="29">
        <v>1430</v>
      </c>
      <c r="F4" s="29">
        <v>1506</v>
      </c>
      <c r="G4" s="30">
        <f>IF(E4=0,IF(F4=0,0,100%),(F4-E4)/E4)</f>
        <v>0.05314685314685315</v>
      </c>
      <c r="H4" s="29">
        <v>9464</v>
      </c>
      <c r="I4" s="29">
        <v>7696</v>
      </c>
      <c r="J4" s="30">
        <f>IF(H4=0,IF(I4=0,0,100%),(I4-H4)/H4)</f>
        <v>-0.18681318681318682</v>
      </c>
    </row>
    <row r="5" spans="1:10" ht="25.5">
      <c r="A5" s="21" t="s">
        <v>60</v>
      </c>
      <c r="B5" s="40"/>
      <c r="C5" s="40"/>
      <c r="D5" s="41"/>
      <c r="E5" s="40"/>
      <c r="F5" s="40"/>
      <c r="G5" s="37"/>
      <c r="H5" s="40"/>
      <c r="I5" s="40"/>
      <c r="J5" s="37"/>
    </row>
    <row r="6" spans="1:10" ht="12.75">
      <c r="A6" s="21" t="s">
        <v>61</v>
      </c>
      <c r="B6" s="29">
        <v>5269</v>
      </c>
      <c r="C6" s="29">
        <v>5054</v>
      </c>
      <c r="D6" s="30">
        <f>IF(B6=0,IF(C6=0,0,100%),(C6-B6)/B6)</f>
        <v>-0.04080470677547922</v>
      </c>
      <c r="E6" s="29">
        <v>521</v>
      </c>
      <c r="F6" s="29">
        <v>624</v>
      </c>
      <c r="G6" s="30">
        <f>IF(E6=0,IF(F6=0,0,100%),(F6-E6)/E6)</f>
        <v>0.19769673704414586</v>
      </c>
      <c r="H6" s="29">
        <v>4748</v>
      </c>
      <c r="I6" s="29">
        <v>4430</v>
      </c>
      <c r="J6" s="30">
        <f>IF(H6=0,IF(I6=0,0,100%),(I6-H6)/H6)</f>
        <v>-0.06697556866048862</v>
      </c>
    </row>
    <row r="7" spans="1:10" ht="12.75">
      <c r="A7" s="21" t="s">
        <v>83</v>
      </c>
      <c r="B7" s="29">
        <v>121063</v>
      </c>
      <c r="C7" s="29">
        <v>122213</v>
      </c>
      <c r="D7" s="30">
        <f>IF(B7=0,IF(C7=0,0,100%),(C7-B7)/B7)</f>
        <v>0.009499186374036659</v>
      </c>
      <c r="E7" s="29">
        <v>18646</v>
      </c>
      <c r="F7" s="29">
        <v>18012</v>
      </c>
      <c r="G7" s="30">
        <f>IF(E7=0,IF(F7=0,0,100%),(F7-E7)/E7)</f>
        <v>-0.03400193070899925</v>
      </c>
      <c r="H7" s="29">
        <v>102417</v>
      </c>
      <c r="I7" s="29">
        <v>104201</v>
      </c>
      <c r="J7" s="30">
        <f>IF(H7=0,IF(I7=0,0,100%),(I7-H7)/H7)</f>
        <v>0.017418983176621067</v>
      </c>
    </row>
    <row r="8" spans="1:10" ht="12.75">
      <c r="A8" s="21" t="s">
        <v>62</v>
      </c>
      <c r="B8" s="29">
        <v>370310</v>
      </c>
      <c r="C8" s="29">
        <v>398057</v>
      </c>
      <c r="D8" s="30">
        <f>IF(B8=0,IF(C8=0,0,100%),(C8-B8)/B8)</f>
        <v>0.07492911344549162</v>
      </c>
      <c r="E8" s="29">
        <v>62408</v>
      </c>
      <c r="F8" s="29">
        <v>63430</v>
      </c>
      <c r="G8" s="30">
        <f>IF(E8=0,IF(F8=0,0,100%),(F8-E8)/E8)</f>
        <v>0.016376105627483657</v>
      </c>
      <c r="H8" s="29">
        <v>307902</v>
      </c>
      <c r="I8" s="29">
        <v>334627</v>
      </c>
      <c r="J8" s="30">
        <f>IF(H8=0,IF(I8=0,0,100%),(I8-H8)/H8)</f>
        <v>0.08679709777786439</v>
      </c>
    </row>
    <row r="9" spans="1:10" ht="12.75">
      <c r="A9" s="21" t="s">
        <v>63</v>
      </c>
      <c r="B9" s="40"/>
      <c r="C9" s="40"/>
      <c r="D9" s="41"/>
      <c r="E9" s="40"/>
      <c r="F9" s="40"/>
      <c r="G9" s="37"/>
      <c r="H9" s="40"/>
      <c r="I9" s="40"/>
      <c r="J9" s="37"/>
    </row>
    <row r="10" spans="1:12" ht="12.75">
      <c r="A10" s="45" t="s">
        <v>64</v>
      </c>
      <c r="B10" s="29">
        <v>11653</v>
      </c>
      <c r="C10" s="29">
        <v>11320</v>
      </c>
      <c r="D10" s="30">
        <f aca="true" t="shared" si="0" ref="D10:D16">IF(B10=0,IF(C10=0,0,100%),(C10-B10)/B10)</f>
        <v>-0.028576332274950655</v>
      </c>
      <c r="E10" s="29">
        <v>926</v>
      </c>
      <c r="F10" s="29">
        <v>964</v>
      </c>
      <c r="G10" s="30">
        <f aca="true" t="shared" si="1" ref="G10:G16">IF(E10=0,IF(F10=0,0,100%),(F10-E10)/E10)</f>
        <v>0.04103671706263499</v>
      </c>
      <c r="H10" s="29">
        <v>10727</v>
      </c>
      <c r="I10" s="29">
        <v>10356</v>
      </c>
      <c r="J10" s="30">
        <f aca="true" t="shared" si="2" ref="J10:J16">IF(H10=0,IF(I10=0,0,100%),(I10-H10)/H10)</f>
        <v>-0.034585625058264194</v>
      </c>
      <c r="K10" s="35">
        <v>16403</v>
      </c>
      <c r="L10" s="48">
        <f>I10/K10</f>
        <v>0.6313479241602146</v>
      </c>
    </row>
    <row r="11" spans="1:12" ht="12.75">
      <c r="A11" s="45" t="s">
        <v>65</v>
      </c>
      <c r="B11" s="29">
        <v>16260</v>
      </c>
      <c r="C11" s="29">
        <v>16239</v>
      </c>
      <c r="D11" s="30">
        <f t="shared" si="0"/>
        <v>-0.0012915129151291514</v>
      </c>
      <c r="E11" s="29">
        <v>1564</v>
      </c>
      <c r="F11" s="29">
        <v>1476</v>
      </c>
      <c r="G11" s="30">
        <f t="shared" si="1"/>
        <v>-0.056265984654731455</v>
      </c>
      <c r="H11" s="29">
        <v>14696</v>
      </c>
      <c r="I11" s="29">
        <v>14763</v>
      </c>
      <c r="J11" s="30">
        <f t="shared" si="2"/>
        <v>0.004559063690800218</v>
      </c>
      <c r="K11" s="35">
        <v>58404</v>
      </c>
      <c r="L11" s="48">
        <f>I11/K11</f>
        <v>0.25277378261762895</v>
      </c>
    </row>
    <row r="12" spans="1:10" ht="12.75">
      <c r="A12" s="45"/>
      <c r="B12" s="29"/>
      <c r="C12" s="29">
        <f>SUM(C10:C11)</f>
        <v>27559</v>
      </c>
      <c r="D12" s="30"/>
      <c r="E12" s="29"/>
      <c r="F12" s="29">
        <f>SUM(F10:F11)</f>
        <v>2440</v>
      </c>
      <c r="G12" s="30"/>
      <c r="H12" s="29"/>
      <c r="I12" s="29">
        <f>SUM(I10:I11)</f>
        <v>25119</v>
      </c>
      <c r="J12" s="30"/>
    </row>
    <row r="13" spans="1:10" ht="12.75">
      <c r="A13" s="21" t="s">
        <v>66</v>
      </c>
      <c r="B13" s="29">
        <v>16414</v>
      </c>
      <c r="C13" s="29">
        <v>16043</v>
      </c>
      <c r="D13" s="30">
        <f t="shared" si="0"/>
        <v>-0.022602656269038627</v>
      </c>
      <c r="E13" s="29">
        <v>608</v>
      </c>
      <c r="F13" s="29">
        <v>702</v>
      </c>
      <c r="G13" s="30">
        <f t="shared" si="1"/>
        <v>0.15460526315789475</v>
      </c>
      <c r="H13" s="29">
        <v>15806</v>
      </c>
      <c r="I13" s="29">
        <v>15341</v>
      </c>
      <c r="J13" s="30">
        <f t="shared" si="2"/>
        <v>-0.029419207895735797</v>
      </c>
    </row>
    <row r="14" spans="1:10" ht="12.75">
      <c r="A14" s="21" t="s">
        <v>85</v>
      </c>
      <c r="B14" s="29">
        <v>22214</v>
      </c>
      <c r="C14" s="29">
        <v>22281</v>
      </c>
      <c r="D14" s="30">
        <f t="shared" si="0"/>
        <v>0.0030161159629062753</v>
      </c>
      <c r="E14" s="29">
        <v>1277</v>
      </c>
      <c r="F14" s="29">
        <v>1290</v>
      </c>
      <c r="G14" s="30">
        <f t="shared" si="1"/>
        <v>0.010180109631949883</v>
      </c>
      <c r="H14" s="29">
        <v>20937</v>
      </c>
      <c r="I14" s="29">
        <v>20991</v>
      </c>
      <c r="J14" s="30">
        <f t="shared" si="2"/>
        <v>0.002579166069637484</v>
      </c>
    </row>
    <row r="15" spans="1:10" ht="12.75">
      <c r="A15" s="21" t="s">
        <v>86</v>
      </c>
      <c r="B15" s="29">
        <v>2230</v>
      </c>
      <c r="C15" s="29">
        <v>2073</v>
      </c>
      <c r="D15" s="30">
        <f t="shared" si="0"/>
        <v>-0.07040358744394619</v>
      </c>
      <c r="E15" s="29">
        <v>100</v>
      </c>
      <c r="F15" s="29">
        <v>106</v>
      </c>
      <c r="G15" s="30">
        <f t="shared" si="1"/>
        <v>0.06</v>
      </c>
      <c r="H15" s="29">
        <v>2130</v>
      </c>
      <c r="I15" s="29">
        <v>1967</v>
      </c>
      <c r="J15" s="30">
        <f t="shared" si="2"/>
        <v>-0.07652582159624413</v>
      </c>
    </row>
    <row r="16" spans="1:10" ht="12.75">
      <c r="A16" s="21" t="s">
        <v>90</v>
      </c>
      <c r="B16" s="29">
        <v>12023</v>
      </c>
      <c r="C16" s="29">
        <v>10821</v>
      </c>
      <c r="D16" s="30">
        <f t="shared" si="0"/>
        <v>-0.09997504782500208</v>
      </c>
      <c r="E16" s="29">
        <v>1877</v>
      </c>
      <c r="F16" s="29">
        <v>1525</v>
      </c>
      <c r="G16" s="30">
        <f t="shared" si="1"/>
        <v>-0.1875332978156633</v>
      </c>
      <c r="H16" s="29">
        <v>10146</v>
      </c>
      <c r="I16" s="29">
        <v>9296</v>
      </c>
      <c r="J16" s="30">
        <f t="shared" si="2"/>
        <v>-0.08377685787502465</v>
      </c>
    </row>
    <row r="17" spans="1:10" ht="12.75">
      <c r="A17" s="21" t="s">
        <v>67</v>
      </c>
      <c r="B17" s="40"/>
      <c r="C17" s="40"/>
      <c r="D17" s="41"/>
      <c r="E17" s="40"/>
      <c r="F17" s="40"/>
      <c r="G17" s="37"/>
      <c r="H17" s="40"/>
      <c r="I17" s="40"/>
      <c r="J17" s="37"/>
    </row>
    <row r="18" spans="1:10" ht="25.5">
      <c r="A18" s="21" t="s">
        <v>68</v>
      </c>
      <c r="B18" s="40"/>
      <c r="C18" s="40"/>
      <c r="D18" s="41"/>
      <c r="E18" s="40"/>
      <c r="F18" s="40"/>
      <c r="G18" s="37"/>
      <c r="H18" s="40"/>
      <c r="I18" s="40"/>
      <c r="J18" s="37"/>
    </row>
    <row r="20" spans="1:4" ht="25.5">
      <c r="A20" s="18" t="s">
        <v>69</v>
      </c>
      <c r="B20" s="24" t="s">
        <v>116</v>
      </c>
      <c r="C20" s="24" t="s">
        <v>93</v>
      </c>
      <c r="D20" s="25" t="s">
        <v>70</v>
      </c>
    </row>
    <row r="21" spans="1:6" ht="12.75">
      <c r="A21" s="21" t="s">
        <v>71</v>
      </c>
      <c r="B21" s="29">
        <v>3</v>
      </c>
      <c r="C21" s="29">
        <v>3</v>
      </c>
      <c r="D21" s="30">
        <f>IF(B21=0,IF(C21=0,0,100%),(C21-B21)/B21)</f>
        <v>0</v>
      </c>
      <c r="F21" s="47"/>
    </row>
    <row r="22" spans="1:4" ht="12.75">
      <c r="A22" s="21" t="s">
        <v>72</v>
      </c>
      <c r="B22" s="29">
        <v>8675</v>
      </c>
      <c r="C22" s="29">
        <v>8968</v>
      </c>
      <c r="D22" s="30">
        <f>IF(B22=0,IF(C22=0,0,100%),(C22-B22)/B22)</f>
        <v>0.03377521613832853</v>
      </c>
    </row>
    <row r="23" spans="1:4" ht="12.75">
      <c r="A23" s="21" t="s">
        <v>73</v>
      </c>
      <c r="B23" s="29">
        <v>191553</v>
      </c>
      <c r="C23" s="29">
        <v>199238</v>
      </c>
      <c r="D23" s="30">
        <f>IF(B23=0,IF(C23=0,0,100%),(C23-B23)/B23)</f>
        <v>0.04011944474897287</v>
      </c>
    </row>
    <row r="24" spans="1:4" ht="12.75">
      <c r="A24" s="21" t="s">
        <v>74</v>
      </c>
      <c r="B24" s="29">
        <v>491373</v>
      </c>
      <c r="C24" s="29">
        <v>520270</v>
      </c>
      <c r="D24" s="30">
        <f>IF(B24=0,IF(C24=0,0,100%),(C24-B24)/B24)</f>
        <v>0.058808685051885225</v>
      </c>
    </row>
    <row r="26" ht="12.75">
      <c r="B26" s="17"/>
    </row>
    <row r="27" ht="12.75">
      <c r="B27" s="17"/>
    </row>
  </sheetData>
  <sheetProtection/>
  <conditionalFormatting sqref="D1:D65536 G1:G65536 J1:J65536">
    <cfRule type="cellIs" priority="1" dxfId="3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scale="85" r:id="rId1"/>
  <headerFooter>
    <oddHeader>&amp;L&amp;"Arial,Regular"&amp;10NORS ORT 2 Year Comparison Report
This report represents a consolidated view of ombudsman data.
See footer to confirm filings in this report.&amp;C&amp;"Arial,Regular"&amp;10 FY2014 vs. FY2015&amp;R&amp;"Arial,Regular"&amp;10Date: &amp;D</oddHeader>
    <oddFooter>&amp;R&amp;"Arial,Regular"&amp;8Page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Ombudsman Reporting Tool</dc:title>
  <dc:subject>NORS Report</dc:subject>
  <dc:creator>U.S. Administration on Aging</dc:creator>
  <cp:keywords>Reporting</cp:keywords>
  <dc:description/>
  <cp:lastModifiedBy>Windows User</cp:lastModifiedBy>
  <cp:lastPrinted>2016-08-19T22:26:19Z</cp:lastPrinted>
  <dcterms:created xsi:type="dcterms:W3CDTF">2014-04-08T19:14:45Z</dcterms:created>
  <dcterms:modified xsi:type="dcterms:W3CDTF">2017-01-11T19:52:39Z</dcterms:modified>
  <cp:category/>
  <cp:version/>
  <cp:contentType/>
  <cp:contentStatus/>
</cp:coreProperties>
</file>