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esktop\Katie\COVID-19\R3\Formatted\"/>
    </mc:Choice>
  </mc:AlternateContent>
  <xr:revisionPtr revIDLastSave="0" documentId="8_{AFA70291-835D-44AB-B8C2-53021F687688}" xr6:coauthVersionLast="45" xr6:coauthVersionMax="45" xr10:uidLastSave="{00000000-0000-0000-0000-000000000000}"/>
  <bookViews>
    <workbookView xWindow="2652" yWindow="2652" windowWidth="17280" windowHeight="9024" xr2:uid="{00000000-000D-0000-FFFF-FFFF00000000}"/>
  </bookViews>
  <sheets>
    <sheet name="Estimator " sheetId="2" r:id="rId1"/>
  </sheets>
  <definedNames>
    <definedName name="AllVisitItemsCost">'Estimator '!$J$32</definedName>
    <definedName name="COVIDNegVisits">'Estimator '!#REF!</definedName>
    <definedName name="COVIDPosVisitCost">'Estimator '!#REF!</definedName>
    <definedName name="COVIDPosVisits">'Estimator '!#REF!</definedName>
    <definedName name="LTCONo">'Estimator '!$B$2</definedName>
    <definedName name="ReusableItemCost">'Estimator '!$H$18</definedName>
    <definedName name="TotalPhyVisits">'Estimator '!$B$14</definedName>
    <definedName name="Utilization_Sele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F12" i="2" l="1"/>
  <c r="H12" i="2" s="1"/>
  <c r="F13" i="2"/>
  <c r="H13" i="2" s="1"/>
  <c r="F14" i="2"/>
  <c r="H14" i="2" s="1"/>
  <c r="F15" i="2"/>
  <c r="H15" i="2" s="1"/>
  <c r="F16" i="2"/>
  <c r="H16" i="2" s="1"/>
  <c r="F17" i="2"/>
  <c r="H17" i="2" l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B6" i="2"/>
  <c r="B12" i="2" l="1"/>
  <c r="B14" i="2" s="1"/>
  <c r="H18" i="2"/>
  <c r="F29" i="2" l="1"/>
  <c r="H29" i="2" s="1"/>
  <c r="J29" i="2" s="1"/>
  <c r="F28" i="2"/>
  <c r="H28" i="2" s="1"/>
  <c r="J28" i="2" s="1"/>
  <c r="F27" i="2"/>
  <c r="H27" i="2" s="1"/>
  <c r="J27" i="2" s="1"/>
  <c r="F24" i="2"/>
  <c r="H24" i="2" s="1"/>
  <c r="F31" i="2"/>
  <c r="H31" i="2" s="1"/>
  <c r="F23" i="2"/>
  <c r="H23" i="2" s="1"/>
  <c r="F25" i="2"/>
  <c r="H25" i="2" s="1"/>
  <c r="F26" i="2"/>
  <c r="H26" i="2" s="1"/>
  <c r="J26" i="2" s="1"/>
  <c r="F30" i="2"/>
  <c r="H30" i="2" s="1"/>
  <c r="J30" i="2" s="1"/>
  <c r="B15" i="2"/>
  <c r="F22" i="2"/>
  <c r="H22" i="2" s="1"/>
  <c r="J22" i="2" l="1"/>
  <c r="J23" i="2"/>
  <c r="J25" i="2"/>
  <c r="J24" i="2"/>
  <c r="J31" i="2"/>
  <c r="J32" i="2" l="1"/>
  <c r="J34" i="2" s="1"/>
</calcChain>
</file>

<file path=xl/sharedStrings.xml><?xml version="1.0" encoding="utf-8"?>
<sst xmlns="http://schemas.openxmlformats.org/spreadsheetml/2006/main" count="52" uniqueCount="37">
  <si>
    <t>Gloves</t>
  </si>
  <si>
    <t>Face Shield</t>
  </si>
  <si>
    <t>Foot Coverings</t>
  </si>
  <si>
    <t>Gowns</t>
  </si>
  <si>
    <t>Item</t>
  </si>
  <si>
    <t>Reusable Face Covering</t>
  </si>
  <si>
    <t>Total Facility Visits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</si>
  <si>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.Number of Required Visits Annually (not case related)</t>
    </r>
  </si>
  <si>
    <t>Estimated Total Case Visits</t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</si>
  <si>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 Estimated average Cases per Facility</t>
    </r>
  </si>
  <si>
    <r>
      <t xml:space="preserve">Enter estimated annual numbers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cells.</t>
    </r>
  </si>
  <si>
    <t># per Staff/Rep</t>
  </si>
  <si>
    <t>Total Needed</t>
  </si>
  <si>
    <t>Total Cost</t>
  </si>
  <si>
    <t>Total</t>
  </si>
  <si>
    <t>per Cost</t>
  </si>
  <si>
    <r>
      <t xml:space="preserve">Change/Add items and enter information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cells.</t>
    </r>
  </si>
  <si>
    <t># per visit</t>
  </si>
  <si>
    <t># in box/container</t>
  </si>
  <si>
    <t># Needed</t>
  </si>
  <si>
    <t>Hand Sanitizer 16 oz</t>
  </si>
  <si>
    <t>Hand Soap 16 oz</t>
  </si>
  <si>
    <t>Disinfecting Wipes 60 ct</t>
  </si>
  <si>
    <t>KN95</t>
  </si>
  <si>
    <t>Estimated TOTAL Cost</t>
  </si>
  <si>
    <t>Paper Towels  6 roll ct</t>
  </si>
  <si>
    <t>Resealable Plastic Bags 50 ct</t>
  </si>
  <si>
    <t>Disposable Surgical Mask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</si>
  <si>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.Number of all types of Facilities</t>
    </r>
  </si>
  <si>
    <t>Reusable or Bulk Items for Representatives</t>
  </si>
  <si>
    <t>Items for Visits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</si>
  <si>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.Number of Representatives</t>
    </r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</si>
  <si>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. Estimated number of visits with residents completed while on site</t>
    </r>
  </si>
  <si>
    <t>Estimated Total Number of Visits with Residents</t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</si>
  <si>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. Estimated average of Visits to investigate/resolve a Case</t>
    </r>
  </si>
  <si>
    <t>Estimated Total Visits with Residents per Representative</t>
  </si>
  <si>
    <t>Total Non-Complaint and Case/Complaint Related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</si>
</sst>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44" fontId="0" fillId="0" borderId="0" xfId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top"/>
    </xf>
    <xf numFmtId="44" fontId="5" fillId="0" borderId="1" xfId="1" applyFont="1" applyBorder="1" applyAlignment="1">
      <alignment horizontal="right" vertical="top" wrapText="1"/>
    </xf>
    <xf numFmtId="1" fontId="0" fillId="0" borderId="1" xfId="0" applyNumberFormat="1" applyBorder="1" applyAlignment="1">
      <alignment horizontal="center" vertical="top"/>
    </xf>
    <xf numFmtId="44" fontId="1" fillId="0" borderId="1" xfId="0" applyNumberFormat="1" applyFont="1" applyBorder="1"/>
    <xf numFmtId="44" fontId="7" fillId="0" borderId="0" xfId="1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164" fontId="0" fillId="4" borderId="3" xfId="0" applyNumberFormat="1" applyFill="1" applyBorder="1" applyAlignment="1" applyProtection="1">
      <alignment horizontal="center" vertical="top"/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right" vertical="top" wrapText="1"/>
    </xf>
    <xf numFmtId="0" fontId="0" fillId="4" borderId="0" xfId="0" applyFill="1" applyAlignment="1" applyProtection="1">
      <alignment wrapText="1"/>
    </xf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right" vertical="top"/>
    </xf>
    <xf numFmtId="0" fontId="0" fillId="0" borderId="1" xfId="0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</xf>
    <xf numFmtId="1" fontId="5" fillId="0" borderId="1" xfId="0" applyNumberFormat="1" applyFont="1" applyBorder="1" applyAlignment="1" applyProtection="1">
      <alignment horizontal="center" vertical="top"/>
    </xf>
    <xf numFmtId="1" fontId="0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44" fontId="0" fillId="2" borderId="1" xfId="1" applyFont="1" applyFill="1" applyBorder="1" applyAlignment="1" applyProtection="1">
      <alignment vertical="top"/>
      <protection locked="0"/>
    </xf>
    <xf numFmtId="44" fontId="0" fillId="2" borderId="1" xfId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5" borderId="11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17</xdr:row>
      <xdr:rowOff>15239</xdr:rowOff>
    </xdr:from>
    <xdr:to>
      <xdr:col>2</xdr:col>
      <xdr:colOff>251460</xdr:colOff>
      <xdr:row>39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786CE5-5731-4356-B7E2-2827C87C10FF}"/>
            </a:ext>
          </a:extLst>
        </xdr:cNvPr>
        <xdr:cNvSpPr txBox="1"/>
      </xdr:nvSpPr>
      <xdr:spPr>
        <a:xfrm>
          <a:off x="68580" y="3415375"/>
          <a:ext cx="4708698" cy="4210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  <a:r>
            <a:rPr lang="en-US" sz="1100" b="1" baseline="0"/>
            <a:t>:</a:t>
          </a:r>
        </a:p>
        <a:p>
          <a:r>
            <a:rPr lang="en-US" sz="1100" baseline="0"/>
            <a:t>1. Template example is based on an </a:t>
          </a:r>
          <a:r>
            <a:rPr lang="en-US" sz="1100" b="1" baseline="0"/>
            <a:t>annual projection</a:t>
          </a:r>
          <a:r>
            <a:rPr lang="en-US" sz="1100" baseline="0"/>
            <a:t>. You may change the projection from annual to quarterly or monthly by changing "number of required visits." All numbers and projected costs currently in blue are hypothetical.</a:t>
          </a:r>
        </a:p>
        <a:p>
          <a:r>
            <a:rPr lang="en-US" sz="1100" baseline="0"/>
            <a:t>2. Every blue line/column may be changed. Formulas are built into the spreadsheet. Where "item" is listed you may change it to list a different or additional item.</a:t>
          </a:r>
        </a:p>
        <a:p>
          <a:r>
            <a:rPr lang="en-US" sz="1100" baseline="0"/>
            <a:t>3. Review prior year's NORS data to help establish base numbers, but make realistic estimates as the number of visits will likely be less than previous years due to COVID-19 measures. </a:t>
          </a:r>
        </a:p>
        <a:p>
          <a:endParaRPr lang="en-US" sz="1100" baseline="0"/>
        </a:p>
        <a:p>
          <a:r>
            <a:rPr lang="en-US" sz="1100" b="1" baseline="0"/>
            <a:t>Notes:</a:t>
          </a:r>
        </a:p>
        <a:p>
          <a:r>
            <a:rPr lang="en-US" sz="1100" baseline="0"/>
            <a:t>1. Determine if supplies will be: (a) ordered, shipped to one location, and stored; (b) ordered, shipped to multiple locations, and stored; or (c) ordered on-demand.</a:t>
          </a:r>
        </a:p>
        <a:p>
          <a:r>
            <a:rPr lang="en-US" sz="1100" baseline="0"/>
            <a:t>2. CARES Act funds may be used for purchases. Review the Administration for Community Living CARES Act Frequently Asked Questions (</a:t>
          </a:r>
          <a:r>
            <a:rPr lang="en-US" sz="1100" u="sng" baseline="0">
              <a:solidFill>
                <a:srgbClr val="0000CC"/>
              </a:solidFill>
            </a:rPr>
            <a:t>https://ltcombudsman.org/uploads/files/support/Ombudsman_Program_CARES_Act_FAQs_FINAL.pdf</a:t>
          </a:r>
          <a:r>
            <a:rPr lang="en-US" sz="1100" baseline="0"/>
            <a:t>) for examples of how programs can </a:t>
          </a:r>
          <a:r>
            <a:rPr lang="en-US" sz="1100" u="none" baseline="0">
              <a:solidFill>
                <a:schemeClr val="tx1"/>
              </a:solidFill>
            </a:rPr>
            <a:t>use the funds</a:t>
          </a:r>
          <a:r>
            <a:rPr lang="en-US" sz="1100" baseline="0"/>
            <a:t>. </a:t>
          </a:r>
        </a:p>
        <a:p>
          <a:r>
            <a:rPr lang="en-US" sz="1100" baseline="0"/>
            <a:t>3. Review the </a:t>
          </a:r>
          <a:r>
            <a:rPr lang="en-US" sz="1100" i="1" baseline="0">
              <a:solidFill>
                <a:schemeClr val="tx1"/>
              </a:solidFill>
            </a:rPr>
            <a:t>NORC Recovery and Reentry Resources </a:t>
          </a:r>
          <a:r>
            <a:rPr lang="en-US" sz="1100" baseline="0">
              <a:solidFill>
                <a:schemeClr val="tx1"/>
              </a:solidFill>
            </a:rPr>
            <a:t>(</a:t>
          </a:r>
          <a:r>
            <a:rPr lang="en-US">
              <a:solidFill>
                <a:srgbClr val="0000CC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https://ltcombudsman.org/omb_support/COVID-19/recovery-and-reentry</a:t>
          </a:r>
          <a:r>
            <a:rPr lang="en-US"/>
            <a:t>) </a:t>
          </a:r>
          <a:r>
            <a:rPr lang="en-US" sz="1100" baseline="0"/>
            <a:t>regarding visits and safety for considerations regarding face coverings and healthcare personnel personal protective equipment. 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10" zoomScaleNormal="110" workbookViewId="0">
      <selection activeCell="D13" sqref="D13"/>
    </sheetView>
  </sheetViews>
  <sheetFormatPr defaultRowHeight="14.4" x14ac:dyDescent="0.3"/>
  <cols>
    <col min="1" max="1" width="51.33203125" style="1" customWidth="1"/>
    <col min="2" max="2" width="13.33203125" style="7" customWidth="1"/>
    <col min="3" max="3" width="4.5546875" customWidth="1"/>
    <col min="4" max="4" width="25.21875" style="9" customWidth="1"/>
    <col min="5" max="5" width="14.33203125" customWidth="1"/>
    <col min="6" max="6" width="12.88671875" customWidth="1"/>
    <col min="7" max="7" width="17.109375" customWidth="1"/>
    <col min="8" max="8" width="12.88671875" customWidth="1"/>
    <col min="10" max="10" width="19.77734375" customWidth="1"/>
  </cols>
  <sheetData>
    <row r="1" spans="1:8" ht="15.6" customHeight="1" x14ac:dyDescent="0.3">
      <c r="A1" s="43" t="s">
        <v>10</v>
      </c>
      <c r="B1" s="43"/>
      <c r="C1" s="8"/>
      <c r="D1" s="44" t="s">
        <v>16</v>
      </c>
      <c r="E1" s="45"/>
      <c r="F1" s="45"/>
      <c r="G1" s="45"/>
      <c r="H1" s="45"/>
    </row>
    <row r="2" spans="1:8" ht="15.6" customHeight="1" x14ac:dyDescent="0.3">
      <c r="A2" s="22" t="s">
        <v>31</v>
      </c>
      <c r="B2" s="18">
        <v>30</v>
      </c>
      <c r="C2" s="2"/>
      <c r="D2" s="53" t="s">
        <v>29</v>
      </c>
      <c r="E2" s="54"/>
      <c r="F2" s="54"/>
      <c r="G2" s="54"/>
      <c r="H2" s="55"/>
    </row>
    <row r="3" spans="1:8" ht="15.6" customHeight="1" x14ac:dyDescent="0.3">
      <c r="A3" s="23"/>
      <c r="B3" s="19"/>
      <c r="C3" s="2"/>
      <c r="D3" s="49"/>
      <c r="E3" s="50"/>
      <c r="F3" s="50"/>
      <c r="G3" s="50"/>
      <c r="H3" s="56"/>
    </row>
    <row r="4" spans="1:8" x14ac:dyDescent="0.3">
      <c r="A4" s="22" t="s">
        <v>28</v>
      </c>
      <c r="B4" s="18">
        <v>100</v>
      </c>
      <c r="C4" s="4"/>
      <c r="D4" s="11" t="s">
        <v>4</v>
      </c>
      <c r="E4" s="12" t="s">
        <v>11</v>
      </c>
      <c r="F4" s="12" t="s">
        <v>12</v>
      </c>
      <c r="G4" s="12" t="s">
        <v>15</v>
      </c>
      <c r="H4" s="12" t="s">
        <v>13</v>
      </c>
    </row>
    <row r="5" spans="1:8" x14ac:dyDescent="0.3">
      <c r="A5" s="22" t="s">
        <v>7</v>
      </c>
      <c r="B5" s="18">
        <v>4</v>
      </c>
      <c r="C5" s="5"/>
      <c r="D5" s="34" t="s">
        <v>5</v>
      </c>
      <c r="E5" s="35">
        <v>5</v>
      </c>
      <c r="F5" s="3">
        <f t="shared" ref="F5:F17" si="0">+ROUNDUP(E5*LTCONo,0)</f>
        <v>150</v>
      </c>
      <c r="G5" s="38">
        <v>10</v>
      </c>
      <c r="H5" s="13">
        <f>+F5*G5</f>
        <v>1500</v>
      </c>
    </row>
    <row r="6" spans="1:8" ht="15.6" x14ac:dyDescent="0.3">
      <c r="A6" s="24" t="s">
        <v>6</v>
      </c>
      <c r="B6" s="31">
        <f>+ROUNDUP(B4*B5,0)</f>
        <v>400</v>
      </c>
      <c r="C6" s="6"/>
      <c r="D6" s="36" t="s">
        <v>1</v>
      </c>
      <c r="E6" s="35">
        <v>2</v>
      </c>
      <c r="F6" s="3">
        <f t="shared" si="0"/>
        <v>60</v>
      </c>
      <c r="G6" s="39">
        <v>6</v>
      </c>
      <c r="H6" s="13">
        <f t="shared" ref="H6:H17" si="1">+F6*G6</f>
        <v>360</v>
      </c>
    </row>
    <row r="7" spans="1:8" x14ac:dyDescent="0.3">
      <c r="A7" s="25"/>
      <c r="B7" s="20"/>
      <c r="D7" s="37" t="s">
        <v>20</v>
      </c>
      <c r="E7" s="35">
        <v>5</v>
      </c>
      <c r="F7" s="3">
        <f t="shared" si="0"/>
        <v>150</v>
      </c>
      <c r="G7" s="39">
        <v>6</v>
      </c>
      <c r="H7" s="13">
        <f t="shared" si="1"/>
        <v>900</v>
      </c>
    </row>
    <row r="8" spans="1:8" x14ac:dyDescent="0.3">
      <c r="A8" s="26" t="s">
        <v>9</v>
      </c>
      <c r="B8" s="18">
        <v>10</v>
      </c>
      <c r="D8" s="37" t="s">
        <v>21</v>
      </c>
      <c r="E8" s="35">
        <v>2</v>
      </c>
      <c r="F8" s="3">
        <f t="shared" si="0"/>
        <v>60</v>
      </c>
      <c r="G8" s="39">
        <v>5</v>
      </c>
      <c r="H8" s="13">
        <f t="shared" si="1"/>
        <v>300</v>
      </c>
    </row>
    <row r="9" spans="1:8" x14ac:dyDescent="0.3">
      <c r="A9" s="27" t="s">
        <v>34</v>
      </c>
      <c r="B9" s="21">
        <v>2</v>
      </c>
      <c r="D9" s="37" t="s">
        <v>22</v>
      </c>
      <c r="E9" s="35">
        <v>4</v>
      </c>
      <c r="F9" s="3">
        <f t="shared" si="0"/>
        <v>120</v>
      </c>
      <c r="G9" s="39">
        <v>12</v>
      </c>
      <c r="H9" s="13">
        <f t="shared" si="1"/>
        <v>1440</v>
      </c>
    </row>
    <row r="10" spans="1:8" ht="15.6" x14ac:dyDescent="0.3">
      <c r="A10" s="28" t="s">
        <v>8</v>
      </c>
      <c r="B10" s="31">
        <f>+ROUNDUP(B4*B9,0)</f>
        <v>200</v>
      </c>
      <c r="D10" s="37" t="s">
        <v>26</v>
      </c>
      <c r="E10" s="35">
        <v>2</v>
      </c>
      <c r="F10" s="3">
        <f t="shared" si="0"/>
        <v>60</v>
      </c>
      <c r="G10" s="39">
        <v>9</v>
      </c>
      <c r="H10" s="13">
        <f t="shared" si="1"/>
        <v>540</v>
      </c>
    </row>
    <row r="11" spans="1:8" x14ac:dyDescent="0.3">
      <c r="A11" s="25"/>
      <c r="B11" s="20"/>
      <c r="D11" s="37" t="s">
        <v>25</v>
      </c>
      <c r="E11" s="35">
        <v>2</v>
      </c>
      <c r="F11" s="3">
        <f t="shared" si="0"/>
        <v>60</v>
      </c>
      <c r="G11" s="39">
        <v>10</v>
      </c>
      <c r="H11" s="13">
        <f t="shared" si="1"/>
        <v>600</v>
      </c>
    </row>
    <row r="12" spans="1:8" x14ac:dyDescent="0.3">
      <c r="A12" s="29" t="s">
        <v>36</v>
      </c>
      <c r="B12" s="32">
        <f>+ROUNDUP(B6+B10,0)</f>
        <v>600</v>
      </c>
      <c r="D12" s="37" t="s">
        <v>27</v>
      </c>
      <c r="E12" s="35">
        <v>10</v>
      </c>
      <c r="F12" s="3">
        <f t="shared" si="0"/>
        <v>300</v>
      </c>
      <c r="G12" s="39">
        <v>0.5</v>
      </c>
      <c r="H12" s="13">
        <f t="shared" si="1"/>
        <v>150</v>
      </c>
    </row>
    <row r="13" spans="1:8" ht="28.8" x14ac:dyDescent="0.3">
      <c r="A13" s="30" t="s">
        <v>32</v>
      </c>
      <c r="B13" s="42">
        <v>3</v>
      </c>
      <c r="D13" s="37" t="s">
        <v>4</v>
      </c>
      <c r="E13" s="35"/>
      <c r="F13" s="3">
        <f t="shared" si="0"/>
        <v>0</v>
      </c>
      <c r="G13" s="39"/>
      <c r="H13" s="13">
        <f t="shared" si="1"/>
        <v>0</v>
      </c>
    </row>
    <row r="14" spans="1:8" ht="15.6" x14ac:dyDescent="0.3">
      <c r="A14" s="28" t="s">
        <v>33</v>
      </c>
      <c r="B14" s="33">
        <f>+ROUNDUP(B12/B13,0)</f>
        <v>200</v>
      </c>
      <c r="D14" s="37" t="s">
        <v>4</v>
      </c>
      <c r="E14" s="35"/>
      <c r="F14" s="3">
        <f t="shared" si="0"/>
        <v>0</v>
      </c>
      <c r="G14" s="39"/>
      <c r="H14" s="13">
        <f t="shared" si="1"/>
        <v>0</v>
      </c>
    </row>
    <row r="15" spans="1:8" ht="15.6" customHeight="1" x14ac:dyDescent="0.3">
      <c r="A15" s="28" t="s">
        <v>35</v>
      </c>
      <c r="B15" s="33">
        <f>+ROUNDUP(TotalPhyVisits/LTCONo,0)</f>
        <v>7</v>
      </c>
      <c r="D15" s="37" t="s">
        <v>4</v>
      </c>
      <c r="E15" s="35"/>
      <c r="F15" s="3">
        <f t="shared" si="0"/>
        <v>0</v>
      </c>
      <c r="G15" s="39"/>
      <c r="H15" s="13">
        <f t="shared" si="1"/>
        <v>0</v>
      </c>
    </row>
    <row r="16" spans="1:8" ht="14.4" customHeight="1" x14ac:dyDescent="0.3">
      <c r="D16" s="37" t="s">
        <v>4</v>
      </c>
      <c r="E16" s="35"/>
      <c r="F16" s="3">
        <f t="shared" si="0"/>
        <v>0</v>
      </c>
      <c r="G16" s="39"/>
      <c r="H16" s="13">
        <f t="shared" si="1"/>
        <v>0</v>
      </c>
    </row>
    <row r="17" spans="4:10" x14ac:dyDescent="0.3">
      <c r="D17" s="37" t="s">
        <v>4</v>
      </c>
      <c r="E17" s="35"/>
      <c r="F17" s="3">
        <f t="shared" si="0"/>
        <v>0</v>
      </c>
      <c r="G17" s="39"/>
      <c r="H17" s="13">
        <f t="shared" si="1"/>
        <v>0</v>
      </c>
    </row>
    <row r="18" spans="4:10" ht="15.6" x14ac:dyDescent="0.3">
      <c r="D18" s="51" t="s">
        <v>14</v>
      </c>
      <c r="E18" s="52"/>
      <c r="F18" s="52"/>
      <c r="G18" s="57"/>
      <c r="H18" s="14">
        <f>SUM(H5:H17)</f>
        <v>5790</v>
      </c>
    </row>
    <row r="19" spans="4:10" x14ac:dyDescent="0.3">
      <c r="D19" s="47" t="s">
        <v>30</v>
      </c>
      <c r="E19" s="48"/>
      <c r="F19" s="48"/>
      <c r="G19" s="48"/>
      <c r="H19" s="48"/>
      <c r="I19" s="48"/>
      <c r="J19" s="48"/>
    </row>
    <row r="20" spans="4:10" x14ac:dyDescent="0.3">
      <c r="D20" s="49"/>
      <c r="E20" s="50"/>
      <c r="F20" s="50"/>
      <c r="G20" s="50"/>
      <c r="H20" s="50"/>
      <c r="I20" s="50"/>
      <c r="J20" s="50"/>
    </row>
    <row r="21" spans="4:10" x14ac:dyDescent="0.3">
      <c r="D21" s="11" t="s">
        <v>4</v>
      </c>
      <c r="E21" s="12" t="s">
        <v>17</v>
      </c>
      <c r="F21" s="12" t="s">
        <v>12</v>
      </c>
      <c r="G21" s="12" t="s">
        <v>18</v>
      </c>
      <c r="H21" s="12" t="s">
        <v>19</v>
      </c>
      <c r="I21" s="12" t="s">
        <v>15</v>
      </c>
      <c r="J21" s="12" t="s">
        <v>13</v>
      </c>
    </row>
    <row r="22" spans="4:10" x14ac:dyDescent="0.3">
      <c r="D22" s="37"/>
      <c r="E22" s="40"/>
      <c r="F22" s="3">
        <f t="shared" ref="F22:F31" si="2">+E22*TotalPhyVisits</f>
        <v>0</v>
      </c>
      <c r="G22" s="40"/>
      <c r="H22" s="15">
        <f>+IFERROR(ROUNDUP(F22/G22,0),0)</f>
        <v>0</v>
      </c>
      <c r="I22" s="38"/>
      <c r="J22" s="13">
        <f>+H22*I22</f>
        <v>0</v>
      </c>
    </row>
    <row r="23" spans="4:10" x14ac:dyDescent="0.3">
      <c r="D23" s="37" t="s">
        <v>23</v>
      </c>
      <c r="E23" s="40">
        <v>1</v>
      </c>
      <c r="F23" s="3">
        <f t="shared" si="2"/>
        <v>200</v>
      </c>
      <c r="G23" s="40">
        <v>5</v>
      </c>
      <c r="H23" s="15">
        <f t="shared" ref="H23:H31" si="3">+IFERROR(ROUNDUP(F23/G23,0),0)</f>
        <v>40</v>
      </c>
      <c r="I23" s="38">
        <v>20</v>
      </c>
      <c r="J23" s="13">
        <f t="shared" ref="J23:J31" si="4">+H23*I23</f>
        <v>800</v>
      </c>
    </row>
    <row r="24" spans="4:10" x14ac:dyDescent="0.3">
      <c r="D24" s="37" t="s">
        <v>0</v>
      </c>
      <c r="E24" s="40">
        <v>4</v>
      </c>
      <c r="F24" s="3">
        <f t="shared" si="2"/>
        <v>800</v>
      </c>
      <c r="G24" s="40">
        <v>100</v>
      </c>
      <c r="H24" s="15">
        <f t="shared" si="3"/>
        <v>8</v>
      </c>
      <c r="I24" s="39">
        <v>25</v>
      </c>
      <c r="J24" s="13">
        <f t="shared" si="4"/>
        <v>200</v>
      </c>
    </row>
    <row r="25" spans="4:10" x14ac:dyDescent="0.3">
      <c r="D25" s="37" t="s">
        <v>3</v>
      </c>
      <c r="E25" s="40">
        <v>2</v>
      </c>
      <c r="F25" s="3">
        <f t="shared" si="2"/>
        <v>400</v>
      </c>
      <c r="G25" s="40">
        <v>10</v>
      </c>
      <c r="H25" s="15">
        <f t="shared" si="3"/>
        <v>40</v>
      </c>
      <c r="I25" s="39">
        <v>40</v>
      </c>
      <c r="J25" s="13">
        <f t="shared" si="4"/>
        <v>1600</v>
      </c>
    </row>
    <row r="26" spans="4:10" ht="14.4" customHeight="1" x14ac:dyDescent="0.3">
      <c r="D26" s="37" t="s">
        <v>2</v>
      </c>
      <c r="E26" s="40">
        <v>2</v>
      </c>
      <c r="F26" s="3">
        <f t="shared" si="2"/>
        <v>400</v>
      </c>
      <c r="G26" s="40">
        <v>100</v>
      </c>
      <c r="H26" s="15">
        <f t="shared" si="3"/>
        <v>4</v>
      </c>
      <c r="I26" s="39">
        <v>30</v>
      </c>
      <c r="J26" s="13">
        <f t="shared" si="4"/>
        <v>120</v>
      </c>
    </row>
    <row r="27" spans="4:10" x14ac:dyDescent="0.3">
      <c r="D27" s="37" t="s">
        <v>4</v>
      </c>
      <c r="E27" s="40"/>
      <c r="F27" s="3">
        <f t="shared" si="2"/>
        <v>0</v>
      </c>
      <c r="G27" s="40"/>
      <c r="H27" s="15">
        <f t="shared" ref="H27:H29" si="5">+IFERROR(ROUNDUP(F27/G27,0),0)</f>
        <v>0</v>
      </c>
      <c r="I27" s="39"/>
      <c r="J27" s="13">
        <f t="shared" ref="J27:J29" si="6">+H27*I27</f>
        <v>0</v>
      </c>
    </row>
    <row r="28" spans="4:10" x14ac:dyDescent="0.3">
      <c r="D28" s="37" t="s">
        <v>4</v>
      </c>
      <c r="E28" s="40"/>
      <c r="F28" s="3">
        <f t="shared" si="2"/>
        <v>0</v>
      </c>
      <c r="G28" s="40"/>
      <c r="H28" s="15">
        <f t="shared" si="5"/>
        <v>0</v>
      </c>
      <c r="I28" s="39"/>
      <c r="J28" s="13">
        <f t="shared" si="6"/>
        <v>0</v>
      </c>
    </row>
    <row r="29" spans="4:10" x14ac:dyDescent="0.3">
      <c r="D29" s="37" t="s">
        <v>4</v>
      </c>
      <c r="E29" s="40"/>
      <c r="F29" s="3">
        <f t="shared" si="2"/>
        <v>0</v>
      </c>
      <c r="G29" s="40"/>
      <c r="H29" s="15">
        <f t="shared" si="5"/>
        <v>0</v>
      </c>
      <c r="I29" s="39"/>
      <c r="J29" s="13">
        <f t="shared" si="6"/>
        <v>0</v>
      </c>
    </row>
    <row r="30" spans="4:10" x14ac:dyDescent="0.3">
      <c r="D30" s="37" t="s">
        <v>4</v>
      </c>
      <c r="E30" s="40"/>
      <c r="F30" s="3">
        <f t="shared" si="2"/>
        <v>0</v>
      </c>
      <c r="G30" s="40"/>
      <c r="H30" s="15">
        <f t="shared" si="3"/>
        <v>0</v>
      </c>
      <c r="I30" s="39"/>
      <c r="J30" s="13">
        <f t="shared" si="4"/>
        <v>0</v>
      </c>
    </row>
    <row r="31" spans="4:10" x14ac:dyDescent="0.3">
      <c r="D31" s="37" t="s">
        <v>4</v>
      </c>
      <c r="E31" s="41"/>
      <c r="F31" s="3">
        <f t="shared" si="2"/>
        <v>0</v>
      </c>
      <c r="G31" s="40"/>
      <c r="H31" s="15">
        <f t="shared" si="3"/>
        <v>0</v>
      </c>
      <c r="I31" s="39"/>
      <c r="J31" s="13">
        <f t="shared" si="4"/>
        <v>0</v>
      </c>
    </row>
    <row r="32" spans="4:10" ht="15.6" x14ac:dyDescent="0.3">
      <c r="D32" s="51" t="s">
        <v>14</v>
      </c>
      <c r="E32" s="52"/>
      <c r="F32" s="52"/>
      <c r="G32" s="52"/>
      <c r="H32" s="52"/>
      <c r="I32" s="52"/>
      <c r="J32" s="16">
        <f>SUM(J22:J31)</f>
        <v>2720</v>
      </c>
    </row>
    <row r="34" spans="7:10" ht="21" x14ac:dyDescent="0.4">
      <c r="G34" s="46" t="s">
        <v>24</v>
      </c>
      <c r="H34" s="46"/>
      <c r="I34" s="46"/>
      <c r="J34" s="17">
        <f>+ReusableItemCost+AllVisitItemsCost</f>
        <v>8510</v>
      </c>
    </row>
    <row r="35" spans="7:10" x14ac:dyDescent="0.3">
      <c r="J35" s="10"/>
    </row>
  </sheetData>
  <mergeCells count="7">
    <mergeCell ref="A1:B1"/>
    <mergeCell ref="D1:H1"/>
    <mergeCell ref="G34:I34"/>
    <mergeCell ref="D19:J20"/>
    <mergeCell ref="D32:I32"/>
    <mergeCell ref="D2:H3"/>
    <mergeCell ref="D18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Estimator </vt:lpstr>
      <vt:lpstr>AllVisitItemsCost</vt:lpstr>
      <vt:lpstr>LTCONo</vt:lpstr>
      <vt:lpstr>ReusableItemCost</vt:lpstr>
      <vt:lpstr>TotalPhyVisits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Robison, Benjamin</dc:creator>
  <cp:lastModifiedBy>Katie</cp:lastModifiedBy>
  <dcterms:created xsi:type="dcterms:W3CDTF">2020-06-05T12:40:23Z</dcterms:created>
  <dcterms:modified xsi:type="dcterms:W3CDTF">2020-08-26T17:51:37Z</dcterms:modified>
</cp:coreProperties>
</file>